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moroz\Documents\НАБУ\ЗВІТНІСТЬ\2017\Зведена звітність\"/>
    </mc:Choice>
  </mc:AlternateContent>
  <bookViews>
    <workbookView xWindow="0" yWindow="0" windowWidth="21570" windowHeight="8085"/>
  </bookViews>
  <sheets>
    <sheet name="1дс_баланс" sheetId="2" r:id="rId1"/>
    <sheet name="Аркуш1" sheetId="1" r:id="rId2"/>
  </sheets>
  <externalReferences>
    <externalReference r:id="rId3"/>
  </externalReferences>
  <definedNames>
    <definedName name="_xlnm.Print_Area" localSheetId="0">'1дс_баланс'!$A$1:$F$104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2" l="1"/>
  <c r="D99" i="2"/>
  <c r="F93" i="2"/>
  <c r="F96" i="2" s="1"/>
  <c r="E93" i="2"/>
  <c r="F91" i="2"/>
  <c r="F76" i="2"/>
  <c r="E76" i="2"/>
  <c r="E96" i="2" s="1"/>
  <c r="F60" i="2"/>
  <c r="E60" i="2"/>
  <c r="F57" i="2"/>
  <c r="F56" i="2"/>
  <c r="E56" i="2"/>
  <c r="E53" i="2" s="1"/>
  <c r="F55" i="2"/>
  <c r="F50" i="2"/>
  <c r="F39" i="2"/>
  <c r="E39" i="2"/>
  <c r="F30" i="2"/>
  <c r="F36" i="2" s="1"/>
  <c r="E30" i="2"/>
  <c r="F26" i="2"/>
  <c r="E26" i="2"/>
  <c r="F23" i="2"/>
  <c r="E23" i="2"/>
  <c r="F20" i="2"/>
  <c r="E20" i="2"/>
  <c r="E36" i="2" s="1"/>
  <c r="A15" i="2"/>
  <c r="D9" i="2"/>
  <c r="B9" i="2"/>
  <c r="D8" i="2"/>
  <c r="B8" i="2"/>
  <c r="D7" i="2"/>
  <c r="B7" i="2"/>
  <c r="B10" i="2" s="1"/>
  <c r="E64" i="2" l="1"/>
  <c r="E66" i="2" s="1"/>
  <c r="H66" i="2" s="1"/>
  <c r="F53" i="2"/>
  <c r="F64" i="2" s="1"/>
  <c r="F66" i="2" s="1"/>
  <c r="H67" i="2" l="1"/>
</calcChain>
</file>

<file path=xl/sharedStrings.xml><?xml version="1.0" encoding="utf-8"?>
<sst xmlns="http://schemas.openxmlformats.org/spreadsheetml/2006/main" count="113" uniqueCount="95">
  <si>
    <t>Додаток 1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</si>
  <si>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</si>
  <si>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</si>
  <si>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</si>
  <si>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</si>
  <si>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</si>
  <si>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</si>
  <si>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</si>
  <si>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</si>
  <si>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</si>
  <si>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</si>
  <si>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</si>
  <si>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68624</t>
  </si>
  <si>
    <t>Вид економічної діяльності</t>
  </si>
  <si>
    <t>Діяльність у сфері юстиції та правосуддя</t>
  </si>
  <si>
    <t>за КВЕД</t>
  </si>
  <si>
    <t>84.23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</si>
  <si>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</si>
  <si>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квартальна</t>
    </r>
    <r>
      <rPr>
        <sz val="10"/>
        <color indexed="8"/>
        <rFont val="Times New Roman"/>
        <family val="1"/>
        <charset val="204"/>
      </rPr>
      <t xml:space="preserve">, </t>
    </r>
    <r>
      <rPr>
        <u/>
        <sz val="10"/>
        <color indexed="8"/>
        <rFont val="Times New Roman"/>
        <family val="1"/>
        <charset val="204"/>
      </rPr>
      <t>річна</t>
    </r>
  </si>
  <si>
    <t>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</si>
  <si>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</si>
  <si>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</si>
  <si>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</si>
  <si>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</si>
  <si>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</si>
  <si>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</si>
  <si>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</si>
  <si>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</si>
  <si>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</si>
  <si>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</si>
  <si>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</si>
  <si>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</si>
  <si>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</si>
  <si>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</si>
  <si>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</si>
  <si>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</si>
  <si>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</si>
  <si>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</si>
  <si>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</si>
  <si>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</si>
  <si>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</si>
  <si>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</si>
  <si>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</si>
  <si>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</si>
  <si>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</si>
  <si>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</si>
  <si>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</si>
  <si>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</si>
  <si>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</si>
  <si>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</si>
  <si>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</si>
  <si>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</si>
  <si>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</si>
  <si>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</si>
  <si>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</si>
  <si>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</si>
  <si>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</si>
  <si>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</si>
  <si>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</si>
  <si>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</si>
  <si>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числі:</t>
  </si>
  <si>
    <t xml:space="preserve">           в національній валюті</t>
  </si>
  <si>
    <t xml:space="preserve">           в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</si>
  <si>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</si>
  <si>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</si>
  <si>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</si>
  <si>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</si>
  <si>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</si>
  <si>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</si>
  <si>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</si>
  <si>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</si>
  <si>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</si>
  <si>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</si>
  <si>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,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</si>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</sst>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1" fillId="0" borderId="2" xfId="0" applyFont="1" applyBorder="1" applyAlignment="1" applyProtection="1">
      <alignment horizontal="left" wrapText="1"/>
    </xf>
    <xf numFmtId="0" fontId="2" fillId="0" borderId="0" xfId="0" applyFont="1" applyProtection="1"/>
    <xf numFmtId="0" fontId="1" fillId="0" borderId="3" xfId="0" applyFont="1" applyBorder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2" fontId="6" fillId="0" borderId="3" xfId="0" applyNumberFormat="1" applyFont="1" applyBorder="1" applyAlignment="1" applyProtection="1">
      <alignment horizontal="left" wrapText="1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164" fontId="1" fillId="0" borderId="0" xfId="0" applyNumberFormat="1" applyFont="1" applyProtection="1"/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/>
    <xf numFmtId="0" fontId="3" fillId="0" borderId="6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/>
    <xf numFmtId="0" fontId="1" fillId="0" borderId="0" xfId="0" applyFont="1" applyBorder="1" applyProtection="1"/>
    <xf numFmtId="0" fontId="11" fillId="0" borderId="7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10" fillId="0" borderId="0" xfId="0" applyFont="1"/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10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nechay/Desktop/&#1052;&#1086;&#1111;%20&#1076;&#1086;&#1082;&#1091;&#1084;&#1077;&#1085;&#1090;&#1080;/&#1047;&#1042;&#1030;&#1058;&#1048;/2017/&#1056;&#1110;&#1082;_2017/&#1079;&#1074;&#1110;&#1090;%202017%20&#8211;&#1079;&#1074;&#1077;&#10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 (2)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Національне антикорупційне бюро України</v>
          </cell>
        </row>
        <row r="5">
          <cell r="B5" t="str">
            <v>СОЛОМ'ЯНСЬКИЙ</v>
          </cell>
        </row>
        <row r="13">
          <cell r="B13" t="str">
            <v>39751280</v>
          </cell>
        </row>
        <row r="14">
          <cell r="B14">
            <v>8038900000</v>
          </cell>
        </row>
        <row r="15">
          <cell r="B15">
            <v>410</v>
          </cell>
          <cell r="D15" t="str">
            <v>Орган державної влади</v>
          </cell>
        </row>
        <row r="18">
          <cell r="B18" t="str">
            <v>1 січня</v>
          </cell>
          <cell r="C18" t="str">
            <v>2018 р.</v>
          </cell>
        </row>
        <row r="26">
          <cell r="F26" t="str">
            <v>А.С. Ситник</v>
          </cell>
        </row>
        <row r="28">
          <cell r="F28" t="str">
            <v>О.Я. Пластун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3">
          <cell r="J2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3">
          <cell r="F23">
            <v>0</v>
          </cell>
          <cell r="Q23">
            <v>450208.74000000005</v>
          </cell>
          <cell r="R23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22">
          <cell r="F22">
            <v>0</v>
          </cell>
          <cell r="M22">
            <v>3.7252902984619141E-9</v>
          </cell>
          <cell r="N22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22">
          <cell r="G22">
            <v>0</v>
          </cell>
          <cell r="M22">
            <v>0</v>
          </cell>
          <cell r="N22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20">
          <cell r="J20">
            <v>0</v>
          </cell>
        </row>
      </sheetData>
      <sheetData sheetId="168"/>
      <sheetData sheetId="169"/>
      <sheetData sheetId="170">
        <row r="22">
          <cell r="R22">
            <v>0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M104"/>
  <sheetViews>
    <sheetView tabSelected="1" zoomScaleNormal="100" workbookViewId="0">
      <selection activeCell="H99" sqref="H99"/>
    </sheetView>
  </sheetViews>
  <sheetFormatPr defaultRowHeight="12.75" x14ac:dyDescent="0.2"/>
  <cols>
    <col min="1" max="1" width="30.28515625" style="1" customWidth="1"/>
    <col min="2" max="2" width="26.42578125" style="1" customWidth="1"/>
    <col min="3" max="3" width="10.85546875" style="1" customWidth="1"/>
    <col min="4" max="4" width="5.85546875" style="1" customWidth="1"/>
    <col min="5" max="5" width="13.42578125" style="1" customWidth="1"/>
    <col min="6" max="6" width="13.5703125" style="1" customWidth="1"/>
    <col min="7" max="16384" width="9.140625" style="1"/>
  </cols>
  <sheetData>
    <row r="1" spans="1:13" x14ac:dyDescent="0.2">
      <c r="D1" s="65" t="s">
        <v>0</v>
      </c>
      <c r="E1" s="66"/>
      <c r="F1" s="66"/>
    </row>
    <row r="2" spans="1:13" x14ac:dyDescent="0.2">
      <c r="D2" s="66"/>
      <c r="E2" s="66"/>
      <c r="F2" s="66"/>
    </row>
    <row r="3" spans="1:13" ht="24" customHeight="1" x14ac:dyDescent="0.2">
      <c r="D3" s="66"/>
      <c r="E3" s="66"/>
      <c r="F3" s="66"/>
    </row>
    <row r="5" spans="1:13" ht="10.5" customHeight="1" x14ac:dyDescent="0.2">
      <c r="D5" s="60" t="s">
        <v>1</v>
      </c>
      <c r="E5" s="60"/>
      <c r="F5" s="60"/>
      <c r="G5" s="2"/>
      <c r="H5" s="2"/>
      <c r="K5" s="67"/>
      <c r="L5" s="67"/>
      <c r="M5" s="67"/>
    </row>
    <row r="6" spans="1:13" ht="15" customHeight="1" x14ac:dyDescent="0.2">
      <c r="B6" s="68" t="s">
        <v>2</v>
      </c>
      <c r="C6" s="68"/>
      <c r="D6" s="3">
        <v>2018</v>
      </c>
      <c r="E6" s="3">
        <v>1</v>
      </c>
      <c r="F6" s="4" t="s">
        <v>3</v>
      </c>
      <c r="G6" s="5"/>
      <c r="H6" s="6"/>
      <c r="K6" s="7"/>
      <c r="L6" s="5"/>
      <c r="M6" s="6"/>
    </row>
    <row r="7" spans="1:13" ht="25.5" x14ac:dyDescent="0.2">
      <c r="A7" s="8" t="s">
        <v>4</v>
      </c>
      <c r="B7" s="9" t="str">
        <f>[1]ЗАПОЛНИТЬ!B3</f>
        <v>Національне антикорупційне бюро України</v>
      </c>
      <c r="C7" s="10" t="s">
        <v>5</v>
      </c>
      <c r="D7" s="64" t="str">
        <f>[1]ЗАПОЛНИТЬ!B13</f>
        <v>39751280</v>
      </c>
      <c r="E7" s="60"/>
      <c r="F7" s="60"/>
      <c r="G7" s="6"/>
      <c r="H7" s="6"/>
      <c r="K7" s="57"/>
      <c r="L7" s="57"/>
      <c r="M7" s="57"/>
    </row>
    <row r="8" spans="1:13" ht="15.75" x14ac:dyDescent="0.2">
      <c r="A8" s="8" t="s">
        <v>6</v>
      </c>
      <c r="B8" s="11" t="str">
        <f>[1]ЗАПОЛНИТЬ!B5</f>
        <v>СОЛОМ'ЯНСЬКИЙ</v>
      </c>
      <c r="C8" s="10" t="s">
        <v>7</v>
      </c>
      <c r="D8" s="60">
        <f>[1]ЗАПОЛНИТЬ!B14</f>
        <v>8038900000</v>
      </c>
      <c r="E8" s="60"/>
      <c r="F8" s="60"/>
      <c r="G8" s="6"/>
      <c r="H8" s="6"/>
      <c r="K8" s="57"/>
      <c r="L8" s="57"/>
      <c r="M8" s="57"/>
    </row>
    <row r="9" spans="1:13" ht="27" customHeight="1" x14ac:dyDescent="0.2">
      <c r="A9" s="12" t="s">
        <v>8</v>
      </c>
      <c r="B9" s="13" t="str">
        <f>[1]ЗАПОЛНИТЬ!D15</f>
        <v>Орган державної влади</v>
      </c>
      <c r="C9" s="10" t="s">
        <v>9</v>
      </c>
      <c r="D9" s="61">
        <f>[1]ЗАПОЛНИТЬ!B15</f>
        <v>410</v>
      </c>
      <c r="E9" s="62"/>
      <c r="F9" s="63"/>
      <c r="G9" s="6"/>
      <c r="H9" s="6"/>
      <c r="K9" s="57"/>
      <c r="L9" s="57"/>
      <c r="M9" s="57"/>
    </row>
    <row r="10" spans="1:13" ht="24.75" customHeight="1" x14ac:dyDescent="0.2">
      <c r="A10" s="8" t="s">
        <v>10</v>
      </c>
      <c r="B10" s="11" t="str">
        <f>B7</f>
        <v>Національне антикорупційне бюро України</v>
      </c>
      <c r="C10" s="10" t="s">
        <v>11</v>
      </c>
      <c r="D10" s="64" t="s">
        <v>12</v>
      </c>
      <c r="E10" s="64"/>
      <c r="F10" s="64"/>
      <c r="G10" s="6"/>
      <c r="H10" s="6"/>
      <c r="K10" s="57"/>
      <c r="L10" s="57"/>
      <c r="M10" s="57"/>
    </row>
    <row r="11" spans="1:13" ht="25.5" x14ac:dyDescent="0.2">
      <c r="A11" s="8" t="s">
        <v>13</v>
      </c>
      <c r="B11" s="11" t="s">
        <v>14</v>
      </c>
      <c r="C11" s="10" t="s">
        <v>15</v>
      </c>
      <c r="D11" s="64" t="s">
        <v>16</v>
      </c>
      <c r="E11" s="64"/>
      <c r="F11" s="64"/>
      <c r="G11" s="6"/>
      <c r="H11" s="6"/>
      <c r="K11" s="57"/>
      <c r="L11" s="57"/>
      <c r="M11" s="57"/>
    </row>
    <row r="12" spans="1:13" ht="15.75" x14ac:dyDescent="0.2">
      <c r="A12" s="14" t="s">
        <v>17</v>
      </c>
      <c r="D12" s="56"/>
      <c r="E12" s="56"/>
      <c r="F12" s="56"/>
      <c r="G12" s="6"/>
      <c r="H12" s="6"/>
      <c r="K12" s="57"/>
      <c r="L12" s="57"/>
      <c r="M12" s="57"/>
    </row>
    <row r="13" spans="1:13" x14ac:dyDescent="0.2">
      <c r="A13" s="14" t="s">
        <v>18</v>
      </c>
    </row>
    <row r="14" spans="1:13" ht="15" customHeight="1" x14ac:dyDescent="0.2">
      <c r="A14" s="58" t="s">
        <v>19</v>
      </c>
      <c r="B14" s="58"/>
      <c r="C14" s="58"/>
      <c r="D14" s="58"/>
      <c r="E14" s="58"/>
      <c r="F14" s="58"/>
    </row>
    <row r="15" spans="1:13" ht="15" customHeight="1" x14ac:dyDescent="0.2">
      <c r="A15" s="58" t="str">
        <f>CONCATENATE("на ",[1]ЗАПОЛНИТЬ!$B$18," ",LEFT([1]ЗАПОЛНИТЬ!$C$18,4)," року")</f>
        <v>на 1 січня 2018 року</v>
      </c>
      <c r="B15" s="58"/>
      <c r="C15" s="58"/>
      <c r="D15" s="58"/>
      <c r="E15" s="58"/>
      <c r="F15" s="58"/>
    </row>
    <row r="16" spans="1:13" x14ac:dyDescent="0.2">
      <c r="E16" s="59" t="s">
        <v>20</v>
      </c>
      <c r="F16" s="59"/>
    </row>
    <row r="17" spans="1:6" ht="38.25" x14ac:dyDescent="0.2">
      <c r="A17" s="53" t="s">
        <v>21</v>
      </c>
      <c r="B17" s="54"/>
      <c r="C17" s="55"/>
      <c r="D17" s="15" t="s">
        <v>22</v>
      </c>
      <c r="E17" s="15" t="s">
        <v>23</v>
      </c>
      <c r="F17" s="15" t="s">
        <v>24</v>
      </c>
    </row>
    <row r="18" spans="1:6" ht="15" customHeight="1" x14ac:dyDescent="0.2">
      <c r="A18" s="53">
        <v>1</v>
      </c>
      <c r="B18" s="54"/>
      <c r="C18" s="55"/>
      <c r="D18" s="15">
        <v>2</v>
      </c>
      <c r="E18" s="15">
        <v>3</v>
      </c>
      <c r="F18" s="15">
        <v>4</v>
      </c>
    </row>
    <row r="19" spans="1:6" ht="15" customHeight="1" x14ac:dyDescent="0.2">
      <c r="A19" s="52" t="s">
        <v>25</v>
      </c>
      <c r="B19" s="52"/>
      <c r="C19" s="52"/>
      <c r="D19" s="52"/>
      <c r="E19" s="52"/>
      <c r="F19" s="52"/>
    </row>
    <row r="20" spans="1:6" ht="15" customHeight="1" x14ac:dyDescent="0.2">
      <c r="A20" s="46" t="s">
        <v>26</v>
      </c>
      <c r="B20" s="47"/>
      <c r="C20" s="48"/>
      <c r="D20" s="16">
        <v>1000</v>
      </c>
      <c r="E20" s="17">
        <f>E21-E22</f>
        <v>139805285</v>
      </c>
      <c r="F20" s="17">
        <f>F21-F22</f>
        <v>209797914</v>
      </c>
    </row>
    <row r="21" spans="1:6" ht="15" customHeight="1" x14ac:dyDescent="0.2">
      <c r="A21" s="46" t="s">
        <v>27</v>
      </c>
      <c r="B21" s="47"/>
      <c r="C21" s="48"/>
      <c r="D21" s="16">
        <v>1001</v>
      </c>
      <c r="E21" s="18">
        <v>156216819</v>
      </c>
      <c r="F21" s="18">
        <v>247534008</v>
      </c>
    </row>
    <row r="22" spans="1:6" ht="15" customHeight="1" x14ac:dyDescent="0.2">
      <c r="A22" s="46" t="s">
        <v>28</v>
      </c>
      <c r="B22" s="47"/>
      <c r="C22" s="48"/>
      <c r="D22" s="16">
        <v>1002</v>
      </c>
      <c r="E22" s="18">
        <v>16411534</v>
      </c>
      <c r="F22" s="18">
        <v>37736094</v>
      </c>
    </row>
    <row r="23" spans="1:6" ht="15" customHeight="1" x14ac:dyDescent="0.2">
      <c r="A23" s="46" t="s">
        <v>29</v>
      </c>
      <c r="B23" s="47"/>
      <c r="C23" s="48"/>
      <c r="D23" s="16">
        <v>1010</v>
      </c>
      <c r="E23" s="17">
        <f>E24-E25</f>
        <v>0</v>
      </c>
      <c r="F23" s="17">
        <f>F24-F25</f>
        <v>0</v>
      </c>
    </row>
    <row r="24" spans="1:6" ht="15" customHeight="1" x14ac:dyDescent="0.2">
      <c r="A24" s="46" t="s">
        <v>27</v>
      </c>
      <c r="B24" s="47"/>
      <c r="C24" s="48"/>
      <c r="D24" s="16">
        <v>1011</v>
      </c>
      <c r="E24" s="18">
        <v>0</v>
      </c>
      <c r="F24" s="18">
        <v>0</v>
      </c>
    </row>
    <row r="25" spans="1:6" ht="15" customHeight="1" x14ac:dyDescent="0.2">
      <c r="A25" s="46" t="s">
        <v>28</v>
      </c>
      <c r="B25" s="47"/>
      <c r="C25" s="48"/>
      <c r="D25" s="16">
        <v>1012</v>
      </c>
      <c r="E25" s="18">
        <v>0</v>
      </c>
      <c r="F25" s="18">
        <v>0</v>
      </c>
    </row>
    <row r="26" spans="1:6" ht="15" customHeight="1" x14ac:dyDescent="0.2">
      <c r="A26" s="46" t="s">
        <v>30</v>
      </c>
      <c r="B26" s="47"/>
      <c r="C26" s="48"/>
      <c r="D26" s="16">
        <v>1020</v>
      </c>
      <c r="E26" s="17">
        <f>E27-E28</f>
        <v>0</v>
      </c>
      <c r="F26" s="17">
        <f>F27-F28</f>
        <v>2900</v>
      </c>
    </row>
    <row r="27" spans="1:6" ht="15" customHeight="1" x14ac:dyDescent="0.2">
      <c r="A27" s="46" t="s">
        <v>27</v>
      </c>
      <c r="B27" s="47"/>
      <c r="C27" s="48"/>
      <c r="D27" s="16">
        <v>1021</v>
      </c>
      <c r="E27" s="18">
        <v>0</v>
      </c>
      <c r="F27" s="18">
        <v>2900</v>
      </c>
    </row>
    <row r="28" spans="1:6" ht="15" customHeight="1" x14ac:dyDescent="0.2">
      <c r="A28" s="46" t="s">
        <v>31</v>
      </c>
      <c r="B28" s="47"/>
      <c r="C28" s="48"/>
      <c r="D28" s="16">
        <v>1022</v>
      </c>
      <c r="E28" s="18">
        <v>0</v>
      </c>
      <c r="F28" s="18">
        <v>0</v>
      </c>
    </row>
    <row r="29" spans="1:6" ht="15" customHeight="1" x14ac:dyDescent="0.2">
      <c r="A29" s="46" t="s">
        <v>32</v>
      </c>
      <c r="B29" s="47"/>
      <c r="C29" s="48"/>
      <c r="D29" s="16">
        <v>1030</v>
      </c>
      <c r="E29" s="18">
        <v>48825828</v>
      </c>
      <c r="F29" s="18">
        <v>88241792</v>
      </c>
    </row>
    <row r="30" spans="1:6" ht="15" customHeight="1" x14ac:dyDescent="0.2">
      <c r="A30" s="46" t="s">
        <v>33</v>
      </c>
      <c r="B30" s="47"/>
      <c r="C30" s="48"/>
      <c r="D30" s="16">
        <v>1040</v>
      </c>
      <c r="E30" s="17">
        <f>E31-E32</f>
        <v>0</v>
      </c>
      <c r="F30" s="17">
        <f>F31-F32</f>
        <v>0</v>
      </c>
    </row>
    <row r="31" spans="1:6" ht="15" customHeight="1" x14ac:dyDescent="0.2">
      <c r="A31" s="46" t="s">
        <v>27</v>
      </c>
      <c r="B31" s="47"/>
      <c r="C31" s="48"/>
      <c r="D31" s="16">
        <v>1041</v>
      </c>
      <c r="E31" s="18">
        <v>0</v>
      </c>
      <c r="F31" s="18">
        <v>0</v>
      </c>
    </row>
    <row r="32" spans="1:6" ht="15" customHeight="1" x14ac:dyDescent="0.2">
      <c r="A32" s="46" t="s">
        <v>31</v>
      </c>
      <c r="B32" s="47"/>
      <c r="C32" s="48"/>
      <c r="D32" s="16">
        <v>1042</v>
      </c>
      <c r="E32" s="18">
        <v>0</v>
      </c>
      <c r="F32" s="18">
        <v>0</v>
      </c>
    </row>
    <row r="33" spans="1:6" ht="15" customHeight="1" x14ac:dyDescent="0.2">
      <c r="A33" s="46" t="s">
        <v>34</v>
      </c>
      <c r="B33" s="47"/>
      <c r="C33" s="48"/>
      <c r="D33" s="16">
        <v>1050</v>
      </c>
      <c r="E33" s="18">
        <v>10769833</v>
      </c>
      <c r="F33" s="18">
        <v>24270194</v>
      </c>
    </row>
    <row r="34" spans="1:6" ht="15" customHeight="1" x14ac:dyDescent="0.2">
      <c r="A34" s="46" t="s">
        <v>35</v>
      </c>
      <c r="B34" s="47"/>
      <c r="C34" s="48"/>
      <c r="D34" s="16">
        <v>1060</v>
      </c>
      <c r="E34" s="18">
        <v>0</v>
      </c>
      <c r="F34" s="18">
        <v>0</v>
      </c>
    </row>
    <row r="35" spans="1:6" ht="15" customHeight="1" x14ac:dyDescent="0.2">
      <c r="A35" s="46" t="s">
        <v>36</v>
      </c>
      <c r="B35" s="47"/>
      <c r="C35" s="48"/>
      <c r="D35" s="16">
        <v>1090</v>
      </c>
      <c r="E35" s="18">
        <v>0</v>
      </c>
      <c r="F35" s="18">
        <v>0</v>
      </c>
    </row>
    <row r="36" spans="1:6" ht="15" customHeight="1" x14ac:dyDescent="0.2">
      <c r="A36" s="40" t="s">
        <v>37</v>
      </c>
      <c r="B36" s="41"/>
      <c r="C36" s="42"/>
      <c r="D36" s="15">
        <v>1095</v>
      </c>
      <c r="E36" s="19">
        <f>E35+E34+E33+E30+E29+E26+E23+E20</f>
        <v>199400946</v>
      </c>
      <c r="F36" s="19">
        <f>F35+F34+F33+F30+F29+F26+F23+F20</f>
        <v>322312800</v>
      </c>
    </row>
    <row r="37" spans="1:6" ht="15" customHeight="1" x14ac:dyDescent="0.2">
      <c r="A37" s="52" t="s">
        <v>38</v>
      </c>
      <c r="B37" s="52"/>
      <c r="C37" s="52"/>
      <c r="D37" s="52"/>
      <c r="E37" s="52"/>
      <c r="F37" s="52"/>
    </row>
    <row r="38" spans="1:6" ht="15" customHeight="1" x14ac:dyDescent="0.2">
      <c r="A38" s="46" t="s">
        <v>39</v>
      </c>
      <c r="B38" s="47"/>
      <c r="C38" s="48"/>
      <c r="D38" s="16">
        <v>1100</v>
      </c>
      <c r="E38" s="18">
        <v>0</v>
      </c>
      <c r="F38" s="18">
        <v>0</v>
      </c>
    </row>
    <row r="39" spans="1:6" ht="15" customHeight="1" x14ac:dyDescent="0.2">
      <c r="A39" s="46" t="s">
        <v>40</v>
      </c>
      <c r="B39" s="47"/>
      <c r="C39" s="48"/>
      <c r="D39" s="16">
        <v>1110</v>
      </c>
      <c r="E39" s="18">
        <f>SUM(E40:E41)</f>
        <v>0</v>
      </c>
      <c r="F39" s="18">
        <f>SUM(F40:F41)</f>
        <v>0</v>
      </c>
    </row>
    <row r="40" spans="1:6" ht="15" customHeight="1" x14ac:dyDescent="0.2">
      <c r="A40" s="46" t="s">
        <v>41</v>
      </c>
      <c r="B40" s="47"/>
      <c r="C40" s="48"/>
      <c r="D40" s="16">
        <v>1111</v>
      </c>
      <c r="E40" s="18"/>
      <c r="F40" s="18"/>
    </row>
    <row r="41" spans="1:6" ht="15" customHeight="1" x14ac:dyDescent="0.2">
      <c r="A41" s="46" t="s">
        <v>42</v>
      </c>
      <c r="B41" s="47"/>
      <c r="C41" s="48"/>
      <c r="D41" s="16">
        <v>1112</v>
      </c>
      <c r="E41" s="18"/>
      <c r="F41" s="18"/>
    </row>
    <row r="42" spans="1:6" ht="15" hidden="1" customHeight="1" x14ac:dyDescent="0.2">
      <c r="A42" s="46"/>
      <c r="B42" s="47"/>
      <c r="C42" s="48"/>
      <c r="D42" s="16"/>
      <c r="E42" s="18"/>
      <c r="F42" s="18"/>
    </row>
    <row r="43" spans="1:6" ht="15" customHeight="1" x14ac:dyDescent="0.2">
      <c r="A43" s="46" t="s">
        <v>43</v>
      </c>
      <c r="B43" s="47"/>
      <c r="C43" s="48"/>
      <c r="D43" s="16"/>
      <c r="E43" s="17"/>
      <c r="F43" s="17"/>
    </row>
    <row r="44" spans="1:6" ht="15" customHeight="1" x14ac:dyDescent="0.2">
      <c r="A44" s="46" t="s">
        <v>44</v>
      </c>
      <c r="B44" s="47"/>
      <c r="C44" s="48"/>
      <c r="D44" s="16">
        <v>1120</v>
      </c>
      <c r="E44" s="18">
        <v>0</v>
      </c>
      <c r="F44" s="18">
        <v>0</v>
      </c>
    </row>
    <row r="45" spans="1:6" ht="15" customHeight="1" x14ac:dyDescent="0.2">
      <c r="A45" s="46" t="s">
        <v>45</v>
      </c>
      <c r="B45" s="47"/>
      <c r="C45" s="48"/>
      <c r="D45" s="16">
        <v>1125</v>
      </c>
      <c r="E45" s="18">
        <v>0</v>
      </c>
      <c r="F45" s="18">
        <v>0</v>
      </c>
    </row>
    <row r="46" spans="1:6" ht="15" customHeight="1" x14ac:dyDescent="0.2">
      <c r="A46" s="46" t="s">
        <v>46</v>
      </c>
      <c r="B46" s="47"/>
      <c r="C46" s="48"/>
      <c r="D46" s="16">
        <v>1130</v>
      </c>
      <c r="E46" s="18">
        <v>0</v>
      </c>
      <c r="F46" s="18">
        <v>0</v>
      </c>
    </row>
    <row r="47" spans="1:6" ht="15" customHeight="1" x14ac:dyDescent="0.2">
      <c r="A47" s="46" t="s">
        <v>47</v>
      </c>
      <c r="B47" s="47"/>
      <c r="C47" s="48"/>
      <c r="D47" s="16">
        <v>1135</v>
      </c>
      <c r="E47" s="18">
        <v>3526946</v>
      </c>
      <c r="F47" s="18">
        <v>5540522</v>
      </c>
    </row>
    <row r="48" spans="1:6" ht="15" customHeight="1" x14ac:dyDescent="0.2">
      <c r="A48" s="46" t="s">
        <v>48</v>
      </c>
      <c r="B48" s="47"/>
      <c r="C48" s="48"/>
      <c r="D48" s="16">
        <v>1140</v>
      </c>
      <c r="E48" s="18">
        <v>0</v>
      </c>
      <c r="F48" s="18">
        <v>0</v>
      </c>
    </row>
    <row r="49" spans="1:8" ht="15" customHeight="1" x14ac:dyDescent="0.2">
      <c r="A49" s="46" t="s">
        <v>49</v>
      </c>
      <c r="B49" s="47"/>
      <c r="C49" s="48"/>
      <c r="D49" s="16">
        <v>1145</v>
      </c>
      <c r="E49" s="18">
        <v>0</v>
      </c>
      <c r="F49" s="18">
        <v>0</v>
      </c>
    </row>
    <row r="50" spans="1:8" ht="15" customHeight="1" x14ac:dyDescent="0.2">
      <c r="A50" s="46" t="s">
        <v>50</v>
      </c>
      <c r="B50" s="47"/>
      <c r="C50" s="48"/>
      <c r="D50" s="16">
        <v>1150</v>
      </c>
      <c r="E50" s="18">
        <v>97902</v>
      </c>
      <c r="F50" s="18">
        <f>66129+605700</f>
        <v>671829</v>
      </c>
    </row>
    <row r="51" spans="1:8" ht="15" customHeight="1" x14ac:dyDescent="0.2">
      <c r="A51" s="46" t="s">
        <v>51</v>
      </c>
      <c r="B51" s="47"/>
      <c r="C51" s="48"/>
      <c r="D51" s="16">
        <v>1155</v>
      </c>
      <c r="E51" s="18">
        <v>0</v>
      </c>
      <c r="F51" s="18">
        <v>0</v>
      </c>
    </row>
    <row r="52" spans="1:8" ht="28.5" customHeight="1" x14ac:dyDescent="0.2">
      <c r="A52" s="46" t="s">
        <v>52</v>
      </c>
      <c r="B52" s="47"/>
      <c r="C52" s="48"/>
      <c r="D52" s="16"/>
      <c r="E52" s="20"/>
      <c r="F52" s="20"/>
    </row>
    <row r="53" spans="1:8" ht="15" customHeight="1" x14ac:dyDescent="0.2">
      <c r="A53" s="46" t="s">
        <v>53</v>
      </c>
      <c r="B53" s="47"/>
      <c r="C53" s="48"/>
      <c r="D53" s="16">
        <v>1160</v>
      </c>
      <c r="E53" s="17">
        <f>SUM(E54:E56)</f>
        <v>2346225</v>
      </c>
      <c r="F53" s="17">
        <f>SUM(F54:F56)</f>
        <v>3808317</v>
      </c>
    </row>
    <row r="54" spans="1:8" ht="15" customHeight="1" x14ac:dyDescent="0.2">
      <c r="A54" s="46" t="s">
        <v>54</v>
      </c>
      <c r="B54" s="47"/>
      <c r="C54" s="48"/>
      <c r="D54" s="16">
        <v>1161</v>
      </c>
      <c r="E54" s="18">
        <v>15149</v>
      </c>
      <c r="F54" s="18">
        <v>18795</v>
      </c>
    </row>
    <row r="55" spans="1:8" ht="15" customHeight="1" x14ac:dyDescent="0.2">
      <c r="A55" s="46" t="s">
        <v>55</v>
      </c>
      <c r="B55" s="47"/>
      <c r="C55" s="48"/>
      <c r="D55" s="16">
        <v>1162</v>
      </c>
      <c r="E55" s="17">
        <v>2331076</v>
      </c>
      <c r="F55" s="17">
        <f>ROUND([1]Ф.2.ЗВЕД!J23+[1]Ф.4.1.ЗВЕД!Q23-[1]Ф.4.1.ЗВЕД!R23+[1]Ф.4.2.ЗВЕД!M22-[1]Ф.4.2.ЗВЕД!N22+[1]Ф.4.3.ЗВЕД!M22-[1]Ф.4.3.ЗВЕД!N22+[1]Ф.4.4.ЗВЕД!J20+[1]Ф.4.3.1.ЗВЕД!R22,0)+3339313</f>
        <v>3789522</v>
      </c>
    </row>
    <row r="56" spans="1:8" ht="15" customHeight="1" x14ac:dyDescent="0.2">
      <c r="A56" s="46" t="s">
        <v>56</v>
      </c>
      <c r="B56" s="47"/>
      <c r="C56" s="48"/>
      <c r="D56" s="16">
        <v>1163</v>
      </c>
      <c r="E56" s="17">
        <f>ROUND([1]Ф.4.1.ЗВЕД!F23+[1]Ф.4.2.ЗВЕД!F22+[1]Ф.4.3.ЗВЕД!G22,0)</f>
        <v>0</v>
      </c>
      <c r="F56" s="17">
        <f>ROUND([1]Ф.4.1.ЗВЕД!R23+[1]Ф.4.2.ЗВЕД!N22+[1]Ф.4.3.ЗВЕД!N22,0)</f>
        <v>0</v>
      </c>
    </row>
    <row r="57" spans="1:8" ht="15" customHeight="1" x14ac:dyDescent="0.2">
      <c r="A57" s="46" t="s">
        <v>57</v>
      </c>
      <c r="B57" s="47"/>
      <c r="C57" s="48"/>
      <c r="D57" s="16">
        <v>1165</v>
      </c>
      <c r="E57" s="18">
        <v>9911459</v>
      </c>
      <c r="F57" s="18">
        <f>28522568-3339314</f>
        <v>25183254</v>
      </c>
      <c r="H57" s="21"/>
    </row>
    <row r="58" spans="1:8" ht="15" customHeight="1" x14ac:dyDescent="0.2">
      <c r="A58" s="46" t="s">
        <v>58</v>
      </c>
      <c r="B58" s="47"/>
      <c r="C58" s="48"/>
      <c r="D58" s="16"/>
      <c r="E58" s="20"/>
      <c r="F58" s="20"/>
    </row>
    <row r="59" spans="1:8" ht="15" customHeight="1" x14ac:dyDescent="0.2">
      <c r="A59" s="46" t="s">
        <v>59</v>
      </c>
      <c r="B59" s="47"/>
      <c r="C59" s="48"/>
      <c r="D59" s="16">
        <v>1170</v>
      </c>
      <c r="E59" s="18">
        <v>0</v>
      </c>
      <c r="F59" s="18">
        <v>0</v>
      </c>
    </row>
    <row r="60" spans="1:8" ht="15" customHeight="1" x14ac:dyDescent="0.2">
      <c r="A60" s="46" t="s">
        <v>60</v>
      </c>
      <c r="B60" s="47"/>
      <c r="C60" s="48"/>
      <c r="D60" s="16">
        <v>1175</v>
      </c>
      <c r="E60" s="17">
        <f>SUM(E61:E62)</f>
        <v>0</v>
      </c>
      <c r="F60" s="17">
        <f>SUM(F61:F62)</f>
        <v>0</v>
      </c>
    </row>
    <row r="61" spans="1:8" ht="15" customHeight="1" x14ac:dyDescent="0.2">
      <c r="A61" s="46" t="s">
        <v>61</v>
      </c>
      <c r="B61" s="47"/>
      <c r="C61" s="48"/>
      <c r="D61" s="16">
        <v>1176</v>
      </c>
      <c r="E61" s="18">
        <v>0</v>
      </c>
      <c r="F61" s="18">
        <v>0</v>
      </c>
    </row>
    <row r="62" spans="1:8" ht="15" customHeight="1" x14ac:dyDescent="0.2">
      <c r="A62" s="46" t="s">
        <v>62</v>
      </c>
      <c r="B62" s="47"/>
      <c r="C62" s="48"/>
      <c r="D62" s="16">
        <v>1177</v>
      </c>
      <c r="E62" s="18">
        <v>0</v>
      </c>
      <c r="F62" s="18">
        <v>0</v>
      </c>
    </row>
    <row r="63" spans="1:8" ht="15" customHeight="1" x14ac:dyDescent="0.2">
      <c r="A63" s="46" t="s">
        <v>63</v>
      </c>
      <c r="B63" s="47"/>
      <c r="C63" s="48"/>
      <c r="D63" s="16">
        <v>1180</v>
      </c>
      <c r="E63" s="18">
        <v>0</v>
      </c>
      <c r="F63" s="18">
        <v>0</v>
      </c>
    </row>
    <row r="64" spans="1:8" ht="15" customHeight="1" x14ac:dyDescent="0.2">
      <c r="A64" s="40" t="s">
        <v>64</v>
      </c>
      <c r="B64" s="41"/>
      <c r="C64" s="42"/>
      <c r="D64" s="15">
        <v>1195</v>
      </c>
      <c r="E64" s="17">
        <f>E63+E60+E59+E57+E53+E51+SUM(E44:E50)+E39+E38</f>
        <v>15882532</v>
      </c>
      <c r="F64" s="17">
        <f>F63+F60+F59+F57+F53+F51+SUM(F44:F50)+F39+F38</f>
        <v>35203922</v>
      </c>
    </row>
    <row r="65" spans="1:10" ht="15" customHeight="1" x14ac:dyDescent="0.2">
      <c r="A65" s="40" t="s">
        <v>65</v>
      </c>
      <c r="B65" s="41"/>
      <c r="C65" s="42"/>
      <c r="D65" s="15">
        <v>1200</v>
      </c>
      <c r="E65" s="22">
        <v>11588</v>
      </c>
      <c r="F65" s="22">
        <v>20204</v>
      </c>
    </row>
    <row r="66" spans="1:10" ht="15" customHeight="1" x14ac:dyDescent="0.2">
      <c r="A66" s="40" t="s">
        <v>19</v>
      </c>
      <c r="B66" s="41"/>
      <c r="C66" s="42"/>
      <c r="D66" s="15">
        <v>1300</v>
      </c>
      <c r="E66" s="19">
        <f>E65+E64+E36</f>
        <v>215295066</v>
      </c>
      <c r="F66" s="19">
        <f>F65+F64+F36</f>
        <v>357536926</v>
      </c>
      <c r="H66" s="23" t="str">
        <f>IF(E66=E96,"","Актив не дорівнює пасиву на початок звітного періоду")</f>
        <v/>
      </c>
    </row>
    <row r="67" spans="1:10" ht="38.25" x14ac:dyDescent="0.2">
      <c r="A67" s="53" t="s">
        <v>66</v>
      </c>
      <c r="B67" s="54"/>
      <c r="C67" s="55"/>
      <c r="D67" s="15" t="s">
        <v>22</v>
      </c>
      <c r="E67" s="15" t="s">
        <v>23</v>
      </c>
      <c r="F67" s="24" t="s">
        <v>24</v>
      </c>
      <c r="H67" s="23" t="str">
        <f>IF(F66=F96,"","Актив не дорівнює пасиву на кінець звітного періоду")</f>
        <v/>
      </c>
    </row>
    <row r="68" spans="1:10" ht="15" customHeight="1" x14ac:dyDescent="0.2">
      <c r="A68" s="53">
        <v>1</v>
      </c>
      <c r="B68" s="54"/>
      <c r="C68" s="55"/>
      <c r="D68" s="15">
        <v>2</v>
      </c>
      <c r="E68" s="15">
        <v>3</v>
      </c>
      <c r="F68" s="15">
        <v>4</v>
      </c>
    </row>
    <row r="69" spans="1:10" ht="15" customHeight="1" x14ac:dyDescent="0.2">
      <c r="A69" s="52" t="s">
        <v>67</v>
      </c>
      <c r="B69" s="52"/>
      <c r="C69" s="52"/>
      <c r="D69" s="52"/>
      <c r="E69" s="52"/>
      <c r="F69" s="52"/>
    </row>
    <row r="70" spans="1:10" ht="15" customHeight="1" x14ac:dyDescent="0.2">
      <c r="A70" s="46" t="s">
        <v>68</v>
      </c>
      <c r="B70" s="47"/>
      <c r="C70" s="48"/>
      <c r="D70" s="16">
        <v>1400</v>
      </c>
      <c r="E70" s="25">
        <v>139805285</v>
      </c>
      <c r="F70" s="25">
        <v>238499802</v>
      </c>
    </row>
    <row r="71" spans="1:10" ht="15" customHeight="1" x14ac:dyDescent="0.2">
      <c r="A71" s="46" t="s">
        <v>69</v>
      </c>
      <c r="B71" s="47"/>
      <c r="C71" s="48"/>
      <c r="D71" s="16">
        <v>1410</v>
      </c>
      <c r="E71" s="25">
        <v>0</v>
      </c>
      <c r="F71" s="25">
        <v>0</v>
      </c>
    </row>
    <row r="72" spans="1:10" ht="15" customHeight="1" x14ac:dyDescent="0.2">
      <c r="A72" s="46" t="s">
        <v>70</v>
      </c>
      <c r="B72" s="47"/>
      <c r="C72" s="48"/>
      <c r="D72" s="16">
        <v>1420</v>
      </c>
      <c r="E72" s="25">
        <v>14071090</v>
      </c>
      <c r="F72" s="25">
        <v>1279605</v>
      </c>
    </row>
    <row r="73" spans="1:10" ht="15" customHeight="1" x14ac:dyDescent="0.2">
      <c r="A73" s="46" t="s">
        <v>71</v>
      </c>
      <c r="B73" s="47"/>
      <c r="C73" s="48"/>
      <c r="D73" s="16">
        <v>1430</v>
      </c>
      <c r="E73" s="25">
        <v>0</v>
      </c>
      <c r="F73" s="25">
        <v>0</v>
      </c>
    </row>
    <row r="74" spans="1:10" ht="15" customHeight="1" x14ac:dyDescent="0.2">
      <c r="A74" s="46" t="s">
        <v>72</v>
      </c>
      <c r="B74" s="47"/>
      <c r="C74" s="48"/>
      <c r="D74" s="16">
        <v>1440</v>
      </c>
      <c r="E74" s="25">
        <v>0</v>
      </c>
      <c r="F74" s="25">
        <v>0</v>
      </c>
      <c r="J74" s="1" t="s">
        <v>73</v>
      </c>
    </row>
    <row r="75" spans="1:10" ht="15" customHeight="1" x14ac:dyDescent="0.2">
      <c r="A75" s="46" t="s">
        <v>74</v>
      </c>
      <c r="B75" s="47"/>
      <c r="C75" s="48"/>
      <c r="D75" s="16">
        <v>1450</v>
      </c>
      <c r="E75" s="25">
        <v>48825828</v>
      </c>
      <c r="F75" s="25">
        <v>88241792</v>
      </c>
    </row>
    <row r="76" spans="1:10" ht="15" customHeight="1" x14ac:dyDescent="0.2">
      <c r="A76" s="40" t="s">
        <v>37</v>
      </c>
      <c r="B76" s="41"/>
      <c r="C76" s="42"/>
      <c r="D76" s="15">
        <v>1495</v>
      </c>
      <c r="E76" s="26">
        <f>SUM(E70:E75)</f>
        <v>202702203</v>
      </c>
      <c r="F76" s="26">
        <f>SUM(F70:F75)</f>
        <v>328021199</v>
      </c>
    </row>
    <row r="77" spans="1:10" ht="15" customHeight="1" x14ac:dyDescent="0.2">
      <c r="A77" s="52" t="s">
        <v>75</v>
      </c>
      <c r="B77" s="52"/>
      <c r="C77" s="52"/>
      <c r="D77" s="52"/>
      <c r="E77" s="52"/>
      <c r="F77" s="52"/>
    </row>
    <row r="78" spans="1:10" ht="15" customHeight="1" x14ac:dyDescent="0.2">
      <c r="A78" s="46" t="s">
        <v>76</v>
      </c>
      <c r="B78" s="47"/>
      <c r="C78" s="48"/>
      <c r="D78" s="16"/>
      <c r="E78" s="27"/>
      <c r="F78" s="27"/>
    </row>
    <row r="79" spans="1:10" ht="15" customHeight="1" x14ac:dyDescent="0.2">
      <c r="A79" s="46" t="s">
        <v>77</v>
      </c>
      <c r="B79" s="47"/>
      <c r="C79" s="48"/>
      <c r="D79" s="16">
        <v>1500</v>
      </c>
      <c r="E79" s="25">
        <v>0</v>
      </c>
      <c r="F79" s="25">
        <v>0</v>
      </c>
    </row>
    <row r="80" spans="1:10" ht="15" customHeight="1" x14ac:dyDescent="0.2">
      <c r="A80" s="46" t="s">
        <v>78</v>
      </c>
      <c r="B80" s="47"/>
      <c r="C80" s="48"/>
      <c r="D80" s="16">
        <v>1510</v>
      </c>
      <c r="E80" s="25">
        <v>0</v>
      </c>
      <c r="F80" s="25">
        <v>0</v>
      </c>
    </row>
    <row r="81" spans="1:7" ht="15" customHeight="1" x14ac:dyDescent="0.2">
      <c r="A81" s="46" t="s">
        <v>79</v>
      </c>
      <c r="B81" s="47"/>
      <c r="C81" s="48"/>
      <c r="D81" s="16">
        <v>1520</v>
      </c>
      <c r="E81" s="25">
        <v>0</v>
      </c>
      <c r="F81" s="25">
        <v>0</v>
      </c>
    </row>
    <row r="82" spans="1:7" ht="15" customHeight="1" x14ac:dyDescent="0.2">
      <c r="A82" s="46" t="s">
        <v>80</v>
      </c>
      <c r="B82" s="47"/>
      <c r="C82" s="48"/>
      <c r="D82" s="16">
        <v>1530</v>
      </c>
      <c r="E82" s="25">
        <v>0</v>
      </c>
      <c r="F82" s="25">
        <v>0</v>
      </c>
    </row>
    <row r="83" spans="1:7" ht="15" customHeight="1" x14ac:dyDescent="0.2">
      <c r="A83" s="46" t="s">
        <v>81</v>
      </c>
      <c r="B83" s="47"/>
      <c r="C83" s="48"/>
      <c r="D83" s="16"/>
      <c r="E83" s="27"/>
      <c r="F83" s="27"/>
    </row>
    <row r="84" spans="1:7" ht="15" customHeight="1" x14ac:dyDescent="0.2">
      <c r="A84" s="46" t="s">
        <v>82</v>
      </c>
      <c r="B84" s="47"/>
      <c r="C84" s="48"/>
      <c r="D84" s="16">
        <v>1540</v>
      </c>
      <c r="E84" s="28">
        <v>0</v>
      </c>
      <c r="F84" s="28">
        <v>0</v>
      </c>
    </row>
    <row r="85" spans="1:7" ht="15" customHeight="1" x14ac:dyDescent="0.2">
      <c r="A85" s="46" t="s">
        <v>45</v>
      </c>
      <c r="B85" s="47"/>
      <c r="C85" s="48"/>
      <c r="D85" s="16">
        <v>1545</v>
      </c>
      <c r="E85" s="25">
        <v>384420</v>
      </c>
      <c r="F85" s="25">
        <v>384420</v>
      </c>
    </row>
    <row r="86" spans="1:7" ht="15" customHeight="1" x14ac:dyDescent="0.2">
      <c r="A86" s="46" t="s">
        <v>78</v>
      </c>
      <c r="B86" s="47"/>
      <c r="C86" s="48"/>
      <c r="D86" s="16">
        <v>1550</v>
      </c>
      <c r="E86" s="25">
        <v>0</v>
      </c>
      <c r="F86" s="25">
        <v>0</v>
      </c>
    </row>
    <row r="87" spans="1:7" ht="15" customHeight="1" x14ac:dyDescent="0.2">
      <c r="A87" s="46" t="s">
        <v>83</v>
      </c>
      <c r="B87" s="47"/>
      <c r="C87" s="48"/>
      <c r="D87" s="16">
        <v>1555</v>
      </c>
      <c r="E87" s="25">
        <v>0</v>
      </c>
      <c r="F87" s="25">
        <v>0</v>
      </c>
    </row>
    <row r="88" spans="1:7" ht="15" customHeight="1" x14ac:dyDescent="0.2">
      <c r="A88" s="46" t="s">
        <v>84</v>
      </c>
      <c r="B88" s="47"/>
      <c r="C88" s="48"/>
      <c r="D88" s="16">
        <v>1560</v>
      </c>
      <c r="E88" s="25">
        <v>0</v>
      </c>
      <c r="F88" s="25">
        <v>0</v>
      </c>
    </row>
    <row r="89" spans="1:7" ht="15" customHeight="1" x14ac:dyDescent="0.2">
      <c r="A89" s="46" t="s">
        <v>48</v>
      </c>
      <c r="B89" s="47"/>
      <c r="C89" s="48"/>
      <c r="D89" s="16">
        <v>1565</v>
      </c>
      <c r="E89" s="25">
        <v>0</v>
      </c>
      <c r="F89" s="25">
        <v>0</v>
      </c>
    </row>
    <row r="90" spans="1:7" ht="15" customHeight="1" x14ac:dyDescent="0.2">
      <c r="A90" s="46" t="s">
        <v>49</v>
      </c>
      <c r="B90" s="47"/>
      <c r="C90" s="48"/>
      <c r="D90" s="16">
        <v>1570</v>
      </c>
      <c r="E90" s="25">
        <v>0</v>
      </c>
      <c r="F90" s="25">
        <v>0</v>
      </c>
    </row>
    <row r="91" spans="1:7" ht="15" customHeight="1" x14ac:dyDescent="0.2">
      <c r="A91" s="46" t="s">
        <v>85</v>
      </c>
      <c r="B91" s="47"/>
      <c r="C91" s="48"/>
      <c r="D91" s="16">
        <v>1575</v>
      </c>
      <c r="E91" s="25">
        <v>12208443</v>
      </c>
      <c r="F91" s="25">
        <f>28522568+605700</f>
        <v>29128268</v>
      </c>
    </row>
    <row r="92" spans="1:7" ht="15" customHeight="1" x14ac:dyDescent="0.2">
      <c r="A92" s="49" t="s">
        <v>86</v>
      </c>
      <c r="B92" s="50"/>
      <c r="C92" s="51"/>
      <c r="D92" s="16">
        <v>1585</v>
      </c>
      <c r="E92" s="25">
        <v>0</v>
      </c>
      <c r="F92" s="25">
        <v>0</v>
      </c>
    </row>
    <row r="93" spans="1:7" ht="15" customHeight="1" x14ac:dyDescent="0.2">
      <c r="A93" s="40" t="s">
        <v>64</v>
      </c>
      <c r="B93" s="41"/>
      <c r="C93" s="42"/>
      <c r="D93" s="15">
        <v>1595</v>
      </c>
      <c r="E93" s="26">
        <f>SUM(E84:E91)+SUM(E79:E81)+E82</f>
        <v>12592863</v>
      </c>
      <c r="F93" s="26">
        <f>SUM(F84:F91)+SUM(F79:F81)+F82</f>
        <v>29512688</v>
      </c>
    </row>
    <row r="94" spans="1:7" ht="15" customHeight="1" x14ac:dyDescent="0.2">
      <c r="A94" s="40" t="s">
        <v>87</v>
      </c>
      <c r="B94" s="41"/>
      <c r="C94" s="42"/>
      <c r="D94" s="15">
        <v>1600</v>
      </c>
      <c r="E94" s="29">
        <v>0</v>
      </c>
      <c r="F94" s="29">
        <v>0</v>
      </c>
    </row>
    <row r="95" spans="1:7" ht="15" customHeight="1" x14ac:dyDescent="0.2">
      <c r="A95" s="40" t="s">
        <v>88</v>
      </c>
      <c r="B95" s="41"/>
      <c r="C95" s="42"/>
      <c r="D95" s="15">
        <v>1700</v>
      </c>
      <c r="E95" s="29">
        <v>0</v>
      </c>
      <c r="F95" s="29">
        <v>3039</v>
      </c>
    </row>
    <row r="96" spans="1:7" ht="15" customHeight="1" x14ac:dyDescent="0.2">
      <c r="A96" s="40" t="s">
        <v>19</v>
      </c>
      <c r="B96" s="41"/>
      <c r="C96" s="42"/>
      <c r="D96" s="15">
        <v>1800</v>
      </c>
      <c r="E96" s="26">
        <f>E95+E94+E93+E76</f>
        <v>215295066</v>
      </c>
      <c r="F96" s="26">
        <f>F95+F94+F93+F76</f>
        <v>357536926</v>
      </c>
      <c r="G96" s="21"/>
    </row>
    <row r="99" spans="1:12" ht="15.75" x14ac:dyDescent="0.25">
      <c r="A99" s="30" t="s">
        <v>89</v>
      </c>
      <c r="B99" s="31"/>
      <c r="C99" s="32"/>
      <c r="D99" s="43" t="str">
        <f>[1]ЗАПОЛНИТЬ!F26</f>
        <v>А.С. Ситник</v>
      </c>
      <c r="E99" s="43"/>
      <c r="F99" s="43"/>
      <c r="G99" s="33"/>
      <c r="H99" s="33"/>
      <c r="I99" s="33"/>
      <c r="J99" s="33"/>
      <c r="K99" s="33"/>
      <c r="L99" s="34"/>
    </row>
    <row r="100" spans="1:12" ht="15" customHeight="1" x14ac:dyDescent="0.2">
      <c r="A100" s="30"/>
      <c r="B100" s="35" t="s">
        <v>90</v>
      </c>
      <c r="C100" s="36"/>
      <c r="D100" s="44" t="s">
        <v>91</v>
      </c>
      <c r="E100" s="44"/>
      <c r="F100" s="44"/>
      <c r="G100" s="37"/>
      <c r="H100" s="37"/>
      <c r="I100" s="37"/>
      <c r="J100" s="37"/>
      <c r="K100" s="37"/>
      <c r="L100" s="34"/>
    </row>
    <row r="101" spans="1:12" ht="15.75" x14ac:dyDescent="0.25">
      <c r="A101" s="30" t="s">
        <v>92</v>
      </c>
      <c r="B101" s="38"/>
      <c r="C101" s="39"/>
      <c r="D101" s="39"/>
      <c r="E101" s="39"/>
      <c r="G101" s="32"/>
      <c r="H101" s="32"/>
      <c r="I101" s="32"/>
      <c r="J101" s="32"/>
      <c r="K101" s="32"/>
      <c r="L101" s="34"/>
    </row>
    <row r="102" spans="1:12" ht="15.75" x14ac:dyDescent="0.25">
      <c r="A102" s="30" t="s">
        <v>93</v>
      </c>
      <c r="B102" s="38"/>
      <c r="C102" s="39"/>
      <c r="D102" s="39"/>
      <c r="E102" s="39"/>
      <c r="G102" s="32"/>
      <c r="H102" s="32"/>
      <c r="I102" s="32"/>
      <c r="J102" s="32"/>
      <c r="K102" s="32"/>
      <c r="L102" s="34"/>
    </row>
    <row r="103" spans="1:12" ht="15.75" x14ac:dyDescent="0.25">
      <c r="A103" s="30" t="s">
        <v>94</v>
      </c>
      <c r="B103" s="31"/>
      <c r="C103" s="39"/>
      <c r="D103" s="43" t="str">
        <f>[1]ЗАПОЛНИТЬ!F28</f>
        <v>О.Я. Пластун</v>
      </c>
      <c r="E103" s="43"/>
      <c r="F103" s="43"/>
      <c r="G103" s="33"/>
      <c r="H103" s="33"/>
      <c r="I103" s="33"/>
      <c r="J103" s="33"/>
      <c r="K103" s="33"/>
      <c r="L103" s="34"/>
    </row>
    <row r="104" spans="1:12" ht="15" x14ac:dyDescent="0.25">
      <c r="B104" s="35" t="s">
        <v>90</v>
      </c>
      <c r="C104" s="39"/>
      <c r="D104" s="45" t="s">
        <v>91</v>
      </c>
      <c r="E104" s="45"/>
      <c r="F104" s="45"/>
      <c r="G104" s="37"/>
      <c r="H104" s="37"/>
      <c r="I104" s="37"/>
      <c r="J104" s="37"/>
      <c r="K104" s="37"/>
      <c r="L104" s="34"/>
    </row>
  </sheetData>
  <mergeCells count="102">
    <mergeCell ref="D1:F3"/>
    <mergeCell ref="D5:F5"/>
    <mergeCell ref="K5:M5"/>
    <mergeCell ref="B6:C6"/>
    <mergeCell ref="D7:F7"/>
    <mergeCell ref="K7:M7"/>
    <mergeCell ref="D12:F12"/>
    <mergeCell ref="K12:M12"/>
    <mergeCell ref="A14:F14"/>
    <mergeCell ref="A15:F15"/>
    <mergeCell ref="E16:F16"/>
    <mergeCell ref="A17:C17"/>
    <mergeCell ref="D8:F8"/>
    <mergeCell ref="K8:M8"/>
    <mergeCell ref="D9:F9"/>
    <mergeCell ref="K9:M10"/>
    <mergeCell ref="D10:F10"/>
    <mergeCell ref="D11:F11"/>
    <mergeCell ref="K11:M11"/>
    <mergeCell ref="A24:C24"/>
    <mergeCell ref="A25:C25"/>
    <mergeCell ref="A26:C26"/>
    <mergeCell ref="A27:C27"/>
    <mergeCell ref="A28:C28"/>
    <mergeCell ref="A29:C29"/>
    <mergeCell ref="A18:C18"/>
    <mergeCell ref="A19:F19"/>
    <mergeCell ref="A20:C20"/>
    <mergeCell ref="A21:C21"/>
    <mergeCell ref="A22:C22"/>
    <mergeCell ref="A23:C23"/>
    <mergeCell ref="A36:C36"/>
    <mergeCell ref="A37:F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72:C72"/>
    <mergeCell ref="A73:C73"/>
    <mergeCell ref="A74:C74"/>
    <mergeCell ref="A75:C75"/>
    <mergeCell ref="A76:C76"/>
    <mergeCell ref="A77:F77"/>
    <mergeCell ref="A66:C66"/>
    <mergeCell ref="A67:C67"/>
    <mergeCell ref="A68:C68"/>
    <mergeCell ref="A69:F69"/>
    <mergeCell ref="A70:C70"/>
    <mergeCell ref="A71:C7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D99:F99"/>
    <mergeCell ref="D100:F100"/>
    <mergeCell ref="D103:F103"/>
    <mergeCell ref="D104:F104"/>
    <mergeCell ref="A90:C90"/>
    <mergeCell ref="A91:C91"/>
    <mergeCell ref="A92:C92"/>
    <mergeCell ref="A93:C93"/>
    <mergeCell ref="A94:C94"/>
    <mergeCell ref="A95:C95"/>
  </mergeCells>
  <pageMargins left="0.16" right="0.11" top="0.4" bottom="0.28000000000000003" header="0.16" footer="0.3"/>
  <pageSetup paperSize="9" scale="97" orientation="portrait" r:id="rId1"/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1дс_баланс</vt:lpstr>
      <vt:lpstr>Аркуш1</vt:lpstr>
      <vt:lpstr>'1дс_баланс'!Область_друку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Нечай Наталія Петрівна</dc:creator>
  <cp:lastModifiedBy>Мороз Наталія Володимирівна</cp:lastModifiedBy>
  <dcterms:created xsi:type="dcterms:W3CDTF">2018-03-29T10:00:30Z</dcterms:created>
  <dcterms:modified xsi:type="dcterms:W3CDTF">2018-04-02T12:02:18Z</dcterms:modified>
</cp:coreProperties>
</file>