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moroz\Documents\НАБУ\ЗВІТНІСТЬ\2017\Зведена звітність\"/>
    </mc:Choice>
  </mc:AlternateContent>
  <bookViews>
    <workbookView xWindow="0" yWindow="0" windowWidth="21570" windowHeight="8085"/>
  </bookViews>
  <sheets>
    <sheet name="3дс" sheetId="2" r:id="rId1"/>
    <sheet name="Аркуш1" sheetId="1" r:id="rId2"/>
  </sheets>
  <externalReferences>
    <externalReference r:id="rId3"/>
    <externalReference r:id="rId4"/>
  </externalReferences>
  <definedNames>
    <definedName name="_xlnm.Print_Area" localSheetId="0">'3дс'!$A$1:$G$94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2" l="1"/>
  <c r="E91" i="2"/>
  <c r="B89" i="2"/>
  <c r="D83" i="2"/>
  <c r="F82" i="2"/>
  <c r="D80" i="2"/>
  <c r="D73" i="2"/>
  <c r="D62" i="2"/>
  <c r="D59" i="2"/>
  <c r="D65" i="2" s="1"/>
  <c r="D66" i="2" s="1"/>
  <c r="D56" i="2"/>
  <c r="D43" i="2"/>
  <c r="D42" i="2"/>
  <c r="D40" i="2"/>
  <c r="D36" i="2"/>
  <c r="D35" i="2"/>
  <c r="D32" i="2"/>
  <c r="D30" i="2"/>
  <c r="D28" i="2"/>
  <c r="D27" i="2"/>
  <c r="D26" i="2"/>
  <c r="D22" i="2"/>
  <c r="D21" i="2"/>
  <c r="A15" i="2"/>
  <c r="B11" i="2"/>
  <c r="B10" i="2"/>
  <c r="D9" i="2"/>
  <c r="B9" i="2"/>
  <c r="D8" i="2"/>
  <c r="B8" i="2"/>
  <c r="D7" i="2"/>
  <c r="B7" i="2"/>
  <c r="D44" i="2" l="1"/>
  <c r="D45" i="2" s="1"/>
  <c r="D81" i="2"/>
  <c r="D82" i="2" s="1"/>
  <c r="D87" i="2" s="1"/>
  <c r="D33" i="2"/>
</calcChain>
</file>

<file path=xl/sharedStrings.xml><?xml version="1.0" encoding="utf-8"?>
<sst xmlns="http://schemas.openxmlformats.org/spreadsheetml/2006/main" count="102" uniqueCount="90">
  <si>
    <t>Додаток 3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</si>
  <si>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</si>
  <si>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</si>
  <si>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</si>
  <si>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</si>
  <si>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</si>
  <si>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</si>
  <si>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</si>
  <si>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</si>
  <si>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</si>
  <si>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</si>
  <si>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</si>
  <si>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68624</t>
  </si>
  <si>
    <t>Вид економічної діяльності</t>
  </si>
  <si>
    <t>за КВЕД</t>
  </si>
  <si>
    <t>84.23</t>
  </si>
  <si>
    <t>Одиниця виміру: грн.</t>
  </si>
  <si>
    <r>
      <t xml:space="preserve">Періодичність: </t>
    </r>
    <r>
      <rPr>
        <sz val="10"/>
        <color indexed="8"/>
        <rFont val="Times New Roman"/>
        <family val="1"/>
        <charset val="204"/>
      </rPr>
      <t xml:space="preserve"> річна</t>
    </r>
  </si>
  <si>
    <t>ЗВІТ ПРО РУХ ГРОШОВИХ КОШТІВ</t>
  </si>
  <si>
    <t>Форма № 3-дс</t>
  </si>
  <si>
    <t>Стаття</t>
  </si>
  <si>
    <t>Код рядка</t>
  </si>
  <si>
    <t>За звітний період</t>
  </si>
  <si>
    <t>За аналогічний період попереднього року</t>
  </si>
  <si>
    <t>I. Рух коштів у результаті операційної діяльності</t>
  </si>
  <si>
    <t>Надходження від обмінних операцій:</t>
  </si>
  <si>
    <t xml:space="preserve">   бюджетні асигнування</t>
  </si>
  <si>
    <t xml:space="preserve">   надходження від надання послуг (виконання робіт)</t>
  </si>
  <si>
    <t xml:space="preserve">   надходження від продажу активів </t>
  </si>
  <si>
    <t xml:space="preserve">   інші надходження від обмінних операцій</t>
  </si>
  <si>
    <t>Надходження від необмінних операцій:</t>
  </si>
  <si>
    <t xml:space="preserve">   податкові надходження</t>
  </si>
  <si>
    <t xml:space="preserve">   неподаткові надходження</t>
  </si>
  <si>
    <t xml:space="preserve">   трансферти, з них:</t>
  </si>
  <si>
    <r>
      <t xml:space="preserve">           </t>
    </r>
    <r>
      <rPr>
        <sz val="13"/>
        <color indexed="8"/>
        <rFont val="Times New Roman"/>
        <family val="1"/>
        <charset val="204"/>
      </rPr>
      <t xml:space="preserve"> кошти трансфертів, отримані від органів державного управління </t>
    </r>
  </si>
  <si>
    <t xml:space="preserve">   надходження до державних цільових фондів</t>
  </si>
  <si>
    <t xml:space="preserve">   інші надходження від необмінних операцій</t>
  </si>
  <si>
    <t xml:space="preserve">Інші надходження </t>
  </si>
  <si>
    <t>Усього надходженнь від операційної діяльності</t>
  </si>
  <si>
    <t>Витрати за обмінними операціями:</t>
  </si>
  <si>
    <t xml:space="preserve">   витрати на  виконання бюджетних програм</t>
  </si>
  <si>
    <t xml:space="preserve">   витрати на виготовлення продукції (надання послуг, виконання робіт)</t>
  </si>
  <si>
    <t xml:space="preserve">   витрати з продажу активів</t>
  </si>
  <si>
    <t xml:space="preserve">   інші витрати за обмінними операціями</t>
  </si>
  <si>
    <t>Витрати за необмінними операціями:</t>
  </si>
  <si>
    <r>
      <t xml:space="preserve">    </t>
    </r>
    <r>
      <rPr>
        <sz val="13"/>
        <color indexed="8"/>
        <rFont val="Times New Roman"/>
        <family val="1"/>
        <charset val="204"/>
      </rPr>
      <t>кошти трансфертів органам державного управління інших рівнів</t>
    </r>
  </si>
  <si>
    <t xml:space="preserve">   інші витрати за необмінними операціями</t>
  </si>
  <si>
    <t>Інші витрати</t>
  </si>
  <si>
    <t>Усього витрат від операційної діяльності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</si>
  <si>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</si>
  <si>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</si>
  <si>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від продажу:</t>
  </si>
  <si>
    <t xml:space="preserve">   фінансових інвестицій</t>
  </si>
  <si>
    <t xml:space="preserve">   основних засобів</t>
  </si>
  <si>
    <t xml:space="preserve">   інвестиційної нерухомості</t>
  </si>
  <si>
    <t xml:space="preserve">   нематеріальних активів</t>
  </si>
  <si>
    <t xml:space="preserve">   незавершених капітальних інвестицій</t>
  </si>
  <si>
    <t xml:space="preserve">   довгострокових біологічних активів</t>
  </si>
  <si>
    <t>Надходження цільового фінансування</t>
  </si>
  <si>
    <t>Інші надходження</t>
  </si>
  <si>
    <t>Усього надходжень від інвестиційної діяльності</t>
  </si>
  <si>
    <t>Витрати на придбання:</t>
  </si>
  <si>
    <t>Усього витрат від інвестиційної діяльності</t>
  </si>
  <si>
    <t>Чистий рух коштів від інвестиційної діяльності</t>
  </si>
  <si>
    <t>III. Рух коштів у результаті фінансової діяльності</t>
  </si>
  <si>
    <t>Надходження від:</t>
  </si>
  <si>
    <t xml:space="preserve">   повернення кредитів</t>
  </si>
  <si>
    <t xml:space="preserve">   отримання позик</t>
  </si>
  <si>
    <t xml:space="preserve">   отримання відсотків (роялті)</t>
  </si>
  <si>
    <t>-</t>
  </si>
  <si>
    <t>Усього надходжень від фінансової діяльності</t>
  </si>
  <si>
    <t>Витрати на:</t>
  </si>
  <si>
    <t xml:space="preserve">   надання кредитів</t>
  </si>
  <si>
    <t xml:space="preserve">   погашення позик</t>
  </si>
  <si>
    <t xml:space="preserve">   сплату відсотків</t>
  </si>
  <si>
    <t>Коригування</t>
  </si>
  <si>
    <t>Усього витрат від фінансової діяльності</t>
  </si>
  <si>
    <t>Чистий рух коштів від фінансової діяльності</t>
  </si>
  <si>
    <t>Чистий рух коштів за звітний період</t>
  </si>
  <si>
    <t>Залишок коштів на початок року</t>
  </si>
  <si>
    <t>Залишок коштів отриманий</t>
  </si>
  <si>
    <t>Залишок коштів перерахований</t>
  </si>
  <si>
    <t>Вплив зміни валютних курсів на залишок коштів</t>
  </si>
  <si>
    <t>Залишок коштів на кінець року</t>
  </si>
  <si>
    <r>
      <rPr>
        <vertAlign val="superscript"/>
        <sz val="10"/>
        <color indexed="8"/>
        <rFont val="Times New Roman"/>
        <family val="1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Надходження в натуральній формі</t>
    </r>
    <r>
      <rPr>
        <vertAlign val="superscript"/>
        <sz val="9"/>
        <color indexed="8"/>
        <rFont val="Times New Roman"/>
        <family val="1"/>
        <charset val="204"/>
      </rPr>
      <t/>
    </r>
  </si>
  <si>
    <t>* Витрати в натуральній формі</t>
  </si>
  <si>
    <t>Керівник (посадова особа)</t>
  </si>
  <si>
    <t>(підпис)</t>
  </si>
  <si>
    <t>(ініціали та прізвище)</t>
  </si>
  <si>
    <t>Головний бухгалтер (спеціаліст, на якого покладено виконання обов’язків бухгалтерської служби)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</si>
</sst>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Protection="1"/>
    <xf numFmtId="0" fontId="3" fillId="0" borderId="0" xfId="0" applyFont="1"/>
    <xf numFmtId="0" fontId="1" fillId="0" borderId="0" xfId="0" applyFont="1" applyFill="1" applyProtection="1"/>
    <xf numFmtId="0" fontId="3" fillId="0" borderId="0" xfId="0" applyFont="1" applyFill="1"/>
    <xf numFmtId="0" fontId="4" fillId="0" borderId="1" xfId="0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4" fillId="0" borderId="0" xfId="0" applyFont="1" applyFill="1" applyAlignment="1" applyProtection="1"/>
    <xf numFmtId="0" fontId="1" fillId="0" borderId="2" xfId="0" applyFont="1" applyFill="1" applyBorder="1" applyAlignment="1" applyProtection="1">
      <alignment horizontal="left" wrapText="1"/>
    </xf>
    <xf numFmtId="0" fontId="2" fillId="0" borderId="0" xfId="0" applyFont="1" applyFill="1" applyProtection="1"/>
    <xf numFmtId="0" fontId="1" fillId="0" borderId="3" xfId="0" applyFont="1" applyFill="1" applyBorder="1" applyAlignment="1" applyProtection="1">
      <alignment horizontal="left" wrapText="1"/>
    </xf>
    <xf numFmtId="0" fontId="4" fillId="0" borderId="0" xfId="0" applyFont="1" applyFill="1" applyAlignment="1" applyProtection="1">
      <alignment wrapText="1"/>
    </xf>
    <xf numFmtId="2" fontId="5" fillId="0" borderId="3" xfId="0" applyNumberFormat="1" applyFont="1" applyFill="1" applyBorder="1" applyAlignment="1" applyProtection="1">
      <alignment horizontal="left" wrapText="1"/>
    </xf>
    <xf numFmtId="0" fontId="1" fillId="0" borderId="3" xfId="0" applyFont="1" applyFill="1" applyBorder="1" applyAlignment="1" applyProtection="1">
      <alignment horizontal="left"/>
    </xf>
    <xf numFmtId="0" fontId="1" fillId="0" borderId="0" xfId="0" applyFont="1" applyFill="1" applyAlignment="1" applyProtection="1"/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 vertical="top" wrapText="1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justify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0" fontId="4" fillId="0" borderId="5" xfId="0" applyFont="1" applyFill="1" applyBorder="1" applyAlignment="1" applyProtection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nechay/Desktop/&#1052;&#1086;&#1111;%20&#1076;&#1086;&#1082;&#1091;&#1084;&#1077;&#1085;&#1090;&#1080;/&#1047;&#1042;&#1030;&#1058;&#1048;/2017/&#1056;&#1110;&#1082;_2017/&#1079;&#1074;&#1110;&#1090;%202017%20&#8211;&#1079;&#1074;&#1077;&#107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nechay/Desktop/&#1052;&#1086;&#1111;%20&#1076;&#1086;&#1082;&#1091;&#1084;&#1077;&#1085;&#1090;&#1080;/&#1047;&#1042;&#1030;&#1058;&#1048;/2017/&#1056;&#1110;&#1082;_2017/&#1079;&#1074;&#1110;&#1090;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 (2)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Національне антикорупційне бюро України</v>
          </cell>
        </row>
        <row r="5">
          <cell r="B5" t="str">
            <v>СОЛОМ'ЯНСЬКИЙ</v>
          </cell>
        </row>
        <row r="13">
          <cell r="B13" t="str">
            <v>39751280</v>
          </cell>
        </row>
        <row r="14">
          <cell r="B14">
            <v>8038900000</v>
          </cell>
        </row>
        <row r="15">
          <cell r="B15">
            <v>410</v>
          </cell>
          <cell r="D15" t="str">
            <v>Орган державної влади</v>
          </cell>
        </row>
        <row r="17">
          <cell r="C17" t="str">
            <v>2017 р.</v>
          </cell>
        </row>
      </sheetData>
      <sheetData sheetId="3"/>
      <sheetData sheetId="4">
        <row r="7">
          <cell r="B7" t="str">
            <v>Національне антикорупційне бюро України</v>
          </cell>
        </row>
        <row r="8">
          <cell r="B8" t="str">
            <v>Діяльність у сфері юстиції та правосуддя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 (2)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 refreshError="1"/>
      <sheetData sheetId="1" refreshError="1"/>
      <sheetData sheetId="2">
        <row r="26">
          <cell r="F26" t="str">
            <v>А.С. Ситник</v>
          </cell>
        </row>
        <row r="28">
          <cell r="F28" t="str">
            <v>О.Я. Пластун</v>
          </cell>
        </row>
      </sheetData>
      <sheetData sheetId="3">
        <row r="55">
          <cell r="E55">
            <v>2331076</v>
          </cell>
        </row>
        <row r="57">
          <cell r="E57">
            <v>9911459</v>
          </cell>
        </row>
      </sheetData>
      <sheetData sheetId="4">
        <row r="20">
          <cell r="D20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6">
          <cell r="D36">
            <v>0</v>
          </cell>
        </row>
        <row r="42">
          <cell r="D4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6"/>
  <sheetViews>
    <sheetView tabSelected="1" view="pageBreakPreview" zoomScale="60" zoomScaleNormal="100" workbookViewId="0">
      <selection activeCell="X85" sqref="X85"/>
    </sheetView>
  </sheetViews>
  <sheetFormatPr defaultRowHeight="15" x14ac:dyDescent="0.25"/>
  <cols>
    <col min="1" max="1" width="40.5703125" style="2" customWidth="1"/>
    <col min="2" max="2" width="42.42578125" style="2" customWidth="1"/>
    <col min="3" max="3" width="9.28515625" style="2" customWidth="1"/>
    <col min="4" max="7" width="9.140625" style="2" customWidth="1"/>
    <col min="8" max="16384" width="9.140625" style="2"/>
  </cols>
  <sheetData>
    <row r="1" spans="1:7" ht="15" customHeight="1" x14ac:dyDescent="0.25">
      <c r="A1" s="1"/>
      <c r="B1" s="1"/>
      <c r="C1" s="1"/>
      <c r="D1" s="60" t="s">
        <v>0</v>
      </c>
      <c r="E1" s="60"/>
      <c r="F1" s="60"/>
      <c r="G1" s="60"/>
    </row>
    <row r="2" spans="1:7" x14ac:dyDescent="0.25">
      <c r="A2" s="1"/>
      <c r="B2" s="1"/>
      <c r="C2" s="1"/>
      <c r="D2" s="60"/>
      <c r="E2" s="60"/>
      <c r="F2" s="60"/>
      <c r="G2" s="60"/>
    </row>
    <row r="3" spans="1:7" x14ac:dyDescent="0.25">
      <c r="A3" s="1"/>
      <c r="B3" s="1"/>
      <c r="C3" s="1"/>
      <c r="D3" s="60"/>
      <c r="E3" s="60"/>
      <c r="F3" s="60"/>
      <c r="G3" s="60"/>
    </row>
    <row r="4" spans="1:7" x14ac:dyDescent="0.25">
      <c r="A4" s="1"/>
      <c r="B4" s="1"/>
      <c r="C4" s="1"/>
      <c r="D4" s="1"/>
      <c r="E4" s="1"/>
      <c r="F4" s="1"/>
    </row>
    <row r="5" spans="1:7" x14ac:dyDescent="0.25">
      <c r="A5" s="3"/>
      <c r="B5" s="3"/>
      <c r="C5" s="3"/>
      <c r="D5" s="61" t="s">
        <v>1</v>
      </c>
      <c r="E5" s="61"/>
      <c r="F5" s="61"/>
      <c r="G5" s="4"/>
    </row>
    <row r="6" spans="1:7" x14ac:dyDescent="0.25">
      <c r="A6" s="3"/>
      <c r="B6" s="62" t="s">
        <v>2</v>
      </c>
      <c r="C6" s="62"/>
      <c r="D6" s="5">
        <v>2018</v>
      </c>
      <c r="E6" s="5">
        <v>1</v>
      </c>
      <c r="F6" s="6" t="s">
        <v>3</v>
      </c>
      <c r="G6" s="4"/>
    </row>
    <row r="7" spans="1:7" x14ac:dyDescent="0.25">
      <c r="A7" s="7" t="s">
        <v>4</v>
      </c>
      <c r="B7" s="8" t="str">
        <f>[1]ЗАПОЛНИТЬ!B3</f>
        <v>Національне антикорупційне бюро України</v>
      </c>
      <c r="C7" s="9" t="s">
        <v>5</v>
      </c>
      <c r="D7" s="63" t="str">
        <f>[1]ЗАПОЛНИТЬ!B13</f>
        <v>39751280</v>
      </c>
      <c r="E7" s="61"/>
      <c r="F7" s="61"/>
      <c r="G7" s="4"/>
    </row>
    <row r="8" spans="1:7" x14ac:dyDescent="0.25">
      <c r="A8" s="7" t="s">
        <v>6</v>
      </c>
      <c r="B8" s="10" t="str">
        <f>[1]ЗАПОЛНИТЬ!B5</f>
        <v>СОЛОМ'ЯНСЬКИЙ</v>
      </c>
      <c r="C8" s="9" t="s">
        <v>7</v>
      </c>
      <c r="D8" s="61">
        <f>[1]ЗАПОЛНИТЬ!B14</f>
        <v>8038900000</v>
      </c>
      <c r="E8" s="61"/>
      <c r="F8" s="61"/>
      <c r="G8" s="4"/>
    </row>
    <row r="9" spans="1:7" x14ac:dyDescent="0.25">
      <c r="A9" s="11" t="s">
        <v>8</v>
      </c>
      <c r="B9" s="12" t="str">
        <f>[1]ЗАПОЛНИТЬ!D15</f>
        <v>Орган державної влади</v>
      </c>
      <c r="C9" s="9" t="s">
        <v>9</v>
      </c>
      <c r="D9" s="64">
        <f>[1]ЗАПОЛНИТЬ!B15</f>
        <v>410</v>
      </c>
      <c r="E9" s="65"/>
      <c r="F9" s="66"/>
      <c r="G9" s="4"/>
    </row>
    <row r="10" spans="1:7" x14ac:dyDescent="0.25">
      <c r="A10" s="7" t="s">
        <v>10</v>
      </c>
      <c r="B10" s="13" t="str">
        <f>'[1]2дс'!B7:F7</f>
        <v>Національне антикорупційне бюро України</v>
      </c>
      <c r="C10" s="9" t="s">
        <v>11</v>
      </c>
      <c r="D10" s="55" t="s">
        <v>12</v>
      </c>
      <c r="E10" s="56"/>
      <c r="F10" s="56"/>
      <c r="G10" s="4"/>
    </row>
    <row r="11" spans="1:7" x14ac:dyDescent="0.25">
      <c r="A11" s="7" t="s">
        <v>13</v>
      </c>
      <c r="B11" s="13" t="str">
        <f>'[1]2дс'!B8:F8</f>
        <v>Діяльність у сфері юстиції та правосуддя</v>
      </c>
      <c r="C11" s="9" t="s">
        <v>14</v>
      </c>
      <c r="D11" s="55" t="s">
        <v>15</v>
      </c>
      <c r="E11" s="56"/>
      <c r="F11" s="56"/>
      <c r="G11" s="4"/>
    </row>
    <row r="12" spans="1:7" x14ac:dyDescent="0.25">
      <c r="A12" s="14" t="s">
        <v>16</v>
      </c>
      <c r="B12" s="3"/>
      <c r="C12" s="3"/>
      <c r="D12" s="57"/>
      <c r="E12" s="57"/>
      <c r="F12" s="57"/>
      <c r="G12" s="4"/>
    </row>
    <row r="13" spans="1:7" x14ac:dyDescent="0.25">
      <c r="A13" s="14" t="s">
        <v>17</v>
      </c>
      <c r="B13" s="3"/>
      <c r="C13" s="3"/>
      <c r="D13" s="3"/>
      <c r="E13" s="3"/>
      <c r="F13" s="3"/>
      <c r="G13" s="4"/>
    </row>
    <row r="14" spans="1:7" x14ac:dyDescent="0.25">
      <c r="A14" s="58" t="s">
        <v>18</v>
      </c>
      <c r="B14" s="58"/>
      <c r="C14" s="58"/>
      <c r="D14" s="58"/>
      <c r="E14" s="58"/>
      <c r="F14" s="58"/>
      <c r="G14" s="4"/>
    </row>
    <row r="15" spans="1:7" x14ac:dyDescent="0.25">
      <c r="A15" s="58" t="str">
        <f>CONCATENATE("за",[1]ЗАПОЛНИТЬ!$B$17," ",LEFT([1]ЗАПОЛНИТЬ!$C$17,5),"рік")</f>
        <v>за 2017 рік</v>
      </c>
      <c r="B15" s="58"/>
      <c r="C15" s="58"/>
      <c r="D15" s="58"/>
      <c r="E15" s="58"/>
      <c r="F15" s="58"/>
      <c r="G15" s="4"/>
    </row>
    <row r="16" spans="1:7" x14ac:dyDescent="0.25">
      <c r="A16" s="3"/>
      <c r="B16" s="3"/>
      <c r="C16" s="3"/>
      <c r="D16" s="3"/>
      <c r="E16" s="59" t="s">
        <v>19</v>
      </c>
      <c r="F16" s="59"/>
      <c r="G16" s="4"/>
    </row>
    <row r="17" spans="1:7" ht="48.75" customHeight="1" x14ac:dyDescent="0.25">
      <c r="A17" s="54" t="s">
        <v>20</v>
      </c>
      <c r="B17" s="54"/>
      <c r="C17" s="15" t="s">
        <v>21</v>
      </c>
      <c r="D17" s="54" t="s">
        <v>22</v>
      </c>
      <c r="E17" s="54"/>
      <c r="F17" s="54" t="s">
        <v>23</v>
      </c>
      <c r="G17" s="54"/>
    </row>
    <row r="18" spans="1:7" ht="16.5" x14ac:dyDescent="0.25">
      <c r="A18" s="54">
        <v>1</v>
      </c>
      <c r="B18" s="54"/>
      <c r="C18" s="15">
        <v>2</v>
      </c>
      <c r="D18" s="54">
        <v>3</v>
      </c>
      <c r="E18" s="54"/>
      <c r="F18" s="54">
        <v>4</v>
      </c>
      <c r="G18" s="54"/>
    </row>
    <row r="19" spans="1:7" ht="16.5" x14ac:dyDescent="0.25">
      <c r="A19" s="51" t="s">
        <v>24</v>
      </c>
      <c r="B19" s="51"/>
      <c r="C19" s="51"/>
      <c r="D19" s="51"/>
      <c r="E19" s="51"/>
      <c r="F19" s="51"/>
      <c r="G19" s="51"/>
    </row>
    <row r="20" spans="1:7" ht="16.5" x14ac:dyDescent="0.25">
      <c r="A20" s="52" t="s">
        <v>25</v>
      </c>
      <c r="B20" s="52"/>
      <c r="C20" s="16"/>
      <c r="D20" s="52"/>
      <c r="E20" s="52"/>
      <c r="F20" s="53"/>
      <c r="G20" s="53"/>
    </row>
    <row r="21" spans="1:7" ht="16.5" x14ac:dyDescent="0.25">
      <c r="A21" s="40" t="s">
        <v>26</v>
      </c>
      <c r="B21" s="40"/>
      <c r="C21" s="17">
        <v>3000</v>
      </c>
      <c r="D21" s="43">
        <f>498831997-122264-19872994</f>
        <v>478836739</v>
      </c>
      <c r="E21" s="43"/>
      <c r="F21" s="43">
        <v>0</v>
      </c>
      <c r="G21" s="43"/>
    </row>
    <row r="22" spans="1:7" ht="16.5" x14ac:dyDescent="0.25">
      <c r="A22" s="40" t="s">
        <v>27</v>
      </c>
      <c r="B22" s="40"/>
      <c r="C22" s="17">
        <v>3005</v>
      </c>
      <c r="D22" s="43">
        <f>SUM('[2]2дс'!D20:G20)</f>
        <v>0</v>
      </c>
      <c r="E22" s="43"/>
      <c r="F22" s="43">
        <v>0</v>
      </c>
      <c r="G22" s="43"/>
    </row>
    <row r="23" spans="1:7" s="18" customFormat="1" ht="16.5" x14ac:dyDescent="0.25">
      <c r="A23" s="40" t="s">
        <v>28</v>
      </c>
      <c r="B23" s="40"/>
      <c r="C23" s="17">
        <v>3010</v>
      </c>
      <c r="D23" s="43">
        <v>854079</v>
      </c>
      <c r="E23" s="43"/>
      <c r="F23" s="43">
        <v>0</v>
      </c>
      <c r="G23" s="43"/>
    </row>
    <row r="24" spans="1:7" s="18" customFormat="1" ht="16.5" x14ac:dyDescent="0.25">
      <c r="A24" s="40" t="s">
        <v>29</v>
      </c>
      <c r="B24" s="40"/>
      <c r="C24" s="17">
        <v>3015</v>
      </c>
      <c r="D24" s="43">
        <v>4177</v>
      </c>
      <c r="E24" s="43"/>
      <c r="F24" s="41">
        <v>0</v>
      </c>
      <c r="G24" s="41"/>
    </row>
    <row r="25" spans="1:7" ht="16.5" x14ac:dyDescent="0.25">
      <c r="A25" s="40" t="s">
        <v>30</v>
      </c>
      <c r="B25" s="40"/>
      <c r="C25" s="19"/>
      <c r="D25" s="43"/>
      <c r="E25" s="43"/>
      <c r="F25" s="43"/>
      <c r="G25" s="43"/>
    </row>
    <row r="26" spans="1:7" ht="16.5" x14ac:dyDescent="0.25">
      <c r="A26" s="40" t="s">
        <v>31</v>
      </c>
      <c r="B26" s="40"/>
      <c r="C26" s="17">
        <v>3020</v>
      </c>
      <c r="D26" s="43">
        <f>SUM('[2]2дс'!D26:G26)</f>
        <v>0</v>
      </c>
      <c r="E26" s="43"/>
      <c r="F26" s="43">
        <v>0</v>
      </c>
      <c r="G26" s="43"/>
    </row>
    <row r="27" spans="1:7" ht="16.5" x14ac:dyDescent="0.25">
      <c r="A27" s="40" t="s">
        <v>32</v>
      </c>
      <c r="B27" s="40"/>
      <c r="C27" s="17">
        <v>3025</v>
      </c>
      <c r="D27" s="41">
        <f>SUM('[2]2дс'!D27:G27)</f>
        <v>0</v>
      </c>
      <c r="E27" s="41"/>
      <c r="F27" s="41">
        <v>0</v>
      </c>
      <c r="G27" s="41"/>
    </row>
    <row r="28" spans="1:7" ht="16.5" x14ac:dyDescent="0.25">
      <c r="A28" s="40" t="s">
        <v>33</v>
      </c>
      <c r="B28" s="40"/>
      <c r="C28" s="17">
        <v>3030</v>
      </c>
      <c r="D28" s="43">
        <f>SUM('[2]2дс'!D28:G28)</f>
        <v>0</v>
      </c>
      <c r="E28" s="43"/>
      <c r="F28" s="43">
        <v>0</v>
      </c>
      <c r="G28" s="43"/>
    </row>
    <row r="29" spans="1:7" ht="16.5" x14ac:dyDescent="0.25">
      <c r="A29" s="50" t="s">
        <v>34</v>
      </c>
      <c r="B29" s="50"/>
      <c r="C29" s="17">
        <v>3031</v>
      </c>
      <c r="D29" s="43">
        <v>0</v>
      </c>
      <c r="E29" s="43"/>
      <c r="F29" s="43">
        <v>0</v>
      </c>
      <c r="G29" s="43"/>
    </row>
    <row r="30" spans="1:7" ht="16.5" x14ac:dyDescent="0.25">
      <c r="A30" s="40" t="s">
        <v>35</v>
      </c>
      <c r="B30" s="40"/>
      <c r="C30" s="17">
        <v>3040</v>
      </c>
      <c r="D30" s="43">
        <f>SUM('[2]2дс'!D29:G29)</f>
        <v>0</v>
      </c>
      <c r="E30" s="43"/>
      <c r="F30" s="41">
        <v>0</v>
      </c>
      <c r="G30" s="41"/>
    </row>
    <row r="31" spans="1:7" s="18" customFormat="1" ht="16.5" x14ac:dyDescent="0.25">
      <c r="A31" s="40" t="s">
        <v>36</v>
      </c>
      <c r="B31" s="40"/>
      <c r="C31" s="17">
        <v>3045</v>
      </c>
      <c r="D31" s="43">
        <v>28472482</v>
      </c>
      <c r="E31" s="43"/>
      <c r="F31" s="43">
        <v>0</v>
      </c>
      <c r="G31" s="43"/>
    </row>
    <row r="32" spans="1:7" ht="16.5" x14ac:dyDescent="0.25">
      <c r="A32" s="40" t="s">
        <v>37</v>
      </c>
      <c r="B32" s="40"/>
      <c r="C32" s="17">
        <v>3090</v>
      </c>
      <c r="D32" s="43">
        <f>1273030-3600+38846+19489566</f>
        <v>20797842</v>
      </c>
      <c r="E32" s="43"/>
      <c r="F32" s="43">
        <v>0</v>
      </c>
      <c r="G32" s="43"/>
    </row>
    <row r="33" spans="1:7" ht="16.5" x14ac:dyDescent="0.25">
      <c r="A33" s="44" t="s">
        <v>38</v>
      </c>
      <c r="B33" s="44"/>
      <c r="C33" s="17">
        <v>3095</v>
      </c>
      <c r="D33" s="49">
        <f>SUM(D32)+SUM(D30:E31)+SUM(D28)+SUM(D26:E27)+SUM(D21:E24)</f>
        <v>528965319</v>
      </c>
      <c r="E33" s="49"/>
      <c r="F33" s="43">
        <v>0</v>
      </c>
      <c r="G33" s="43"/>
    </row>
    <row r="34" spans="1:7" ht="16.5" x14ac:dyDescent="0.25">
      <c r="A34" s="40" t="s">
        <v>39</v>
      </c>
      <c r="B34" s="40"/>
      <c r="C34" s="19"/>
      <c r="D34" s="43"/>
      <c r="E34" s="43"/>
      <c r="F34" s="43"/>
      <c r="G34" s="43"/>
    </row>
    <row r="35" spans="1:7" ht="16.5" x14ac:dyDescent="0.25">
      <c r="A35" s="40" t="s">
        <v>40</v>
      </c>
      <c r="B35" s="40"/>
      <c r="C35" s="17">
        <v>3100</v>
      </c>
      <c r="D35" s="43">
        <f>498831997-19872994</f>
        <v>478959003</v>
      </c>
      <c r="E35" s="43"/>
      <c r="F35" s="43">
        <v>0</v>
      </c>
      <c r="G35" s="43"/>
    </row>
    <row r="36" spans="1:7" ht="15" customHeight="1" x14ac:dyDescent="0.25">
      <c r="A36" s="40" t="s">
        <v>41</v>
      </c>
      <c r="B36" s="40"/>
      <c r="C36" s="17">
        <v>3110</v>
      </c>
      <c r="D36" s="43">
        <f>'[2]2дс'!D36:G36</f>
        <v>0</v>
      </c>
      <c r="E36" s="43"/>
      <c r="F36" s="43">
        <v>0</v>
      </c>
      <c r="G36" s="43"/>
    </row>
    <row r="37" spans="1:7" ht="16.5" x14ac:dyDescent="0.25">
      <c r="A37" s="40" t="s">
        <v>42</v>
      </c>
      <c r="B37" s="40"/>
      <c r="C37" s="17">
        <v>3115</v>
      </c>
      <c r="D37" s="43">
        <v>442140</v>
      </c>
      <c r="E37" s="43"/>
      <c r="F37" s="43">
        <v>0</v>
      </c>
      <c r="G37" s="43"/>
    </row>
    <row r="38" spans="1:7" ht="16.5" x14ac:dyDescent="0.25">
      <c r="A38" s="40" t="s">
        <v>43</v>
      </c>
      <c r="B38" s="40"/>
      <c r="C38" s="17">
        <v>3120</v>
      </c>
      <c r="D38" s="43"/>
      <c r="E38" s="43"/>
      <c r="F38" s="41">
        <v>0</v>
      </c>
      <c r="G38" s="41"/>
    </row>
    <row r="39" spans="1:7" ht="16.5" x14ac:dyDescent="0.25">
      <c r="A39" s="40" t="s">
        <v>44</v>
      </c>
      <c r="B39" s="40"/>
      <c r="C39" s="20"/>
      <c r="D39" s="43"/>
      <c r="E39" s="43"/>
      <c r="F39" s="41"/>
      <c r="G39" s="41"/>
    </row>
    <row r="40" spans="1:7" ht="16.5" x14ac:dyDescent="0.25">
      <c r="A40" s="40" t="s">
        <v>33</v>
      </c>
      <c r="B40" s="40"/>
      <c r="C40" s="17">
        <v>3125</v>
      </c>
      <c r="D40" s="41">
        <f>'[2]2дс'!D42:G42</f>
        <v>0</v>
      </c>
      <c r="E40" s="41"/>
      <c r="F40" s="41">
        <v>0</v>
      </c>
      <c r="G40" s="41"/>
    </row>
    <row r="41" spans="1:7" ht="16.5" x14ac:dyDescent="0.25">
      <c r="A41" s="48" t="s">
        <v>45</v>
      </c>
      <c r="B41" s="48"/>
      <c r="C41" s="17">
        <v>3126</v>
      </c>
      <c r="D41" s="43">
        <v>0</v>
      </c>
      <c r="E41" s="43"/>
      <c r="F41" s="43">
        <v>0</v>
      </c>
      <c r="G41" s="43"/>
    </row>
    <row r="42" spans="1:7" ht="16.5" x14ac:dyDescent="0.25">
      <c r="A42" s="40" t="s">
        <v>46</v>
      </c>
      <c r="B42" s="40"/>
      <c r="C42" s="17">
        <v>3130</v>
      </c>
      <c r="D42" s="43">
        <f>28472482-13474764-711544</f>
        <v>14286174</v>
      </c>
      <c r="E42" s="43"/>
      <c r="F42" s="41">
        <v>0</v>
      </c>
      <c r="G42" s="41"/>
    </row>
    <row r="43" spans="1:7" ht="16.5" x14ac:dyDescent="0.25">
      <c r="A43" s="42" t="s">
        <v>47</v>
      </c>
      <c r="B43" s="42"/>
      <c r="C43" s="17">
        <v>3180</v>
      </c>
      <c r="D43" s="43">
        <f>1273031-3600+38846+3175440</f>
        <v>4483717</v>
      </c>
      <c r="E43" s="43"/>
      <c r="F43" s="43">
        <v>0</v>
      </c>
      <c r="G43" s="43"/>
    </row>
    <row r="44" spans="1:7" ht="16.5" x14ac:dyDescent="0.25">
      <c r="A44" s="47" t="s">
        <v>48</v>
      </c>
      <c r="B44" s="47"/>
      <c r="C44" s="17">
        <v>3190</v>
      </c>
      <c r="D44" s="43">
        <f>D43+D42+D40+SUM(D35:E38)</f>
        <v>498171034</v>
      </c>
      <c r="E44" s="43"/>
      <c r="F44" s="43">
        <v>0</v>
      </c>
      <c r="G44" s="43"/>
    </row>
    <row r="45" spans="1:7" ht="16.5" x14ac:dyDescent="0.25">
      <c r="A45" s="44" t="s">
        <v>49</v>
      </c>
      <c r="B45" s="44"/>
      <c r="C45" s="17">
        <v>3195</v>
      </c>
      <c r="D45" s="43">
        <f>D33-D44</f>
        <v>30794285</v>
      </c>
      <c r="E45" s="43"/>
      <c r="F45" s="43">
        <v>0</v>
      </c>
      <c r="G45" s="43"/>
    </row>
    <row r="46" spans="1:7" ht="16.5" x14ac:dyDescent="0.25">
      <c r="A46" s="44" t="s">
        <v>50</v>
      </c>
      <c r="B46" s="44"/>
      <c r="C46" s="44"/>
      <c r="D46" s="44"/>
      <c r="E46" s="44"/>
      <c r="F46" s="44"/>
      <c r="G46" s="44"/>
    </row>
    <row r="47" spans="1:7" ht="16.5" x14ac:dyDescent="0.25">
      <c r="A47" s="40" t="s">
        <v>51</v>
      </c>
      <c r="B47" s="40"/>
      <c r="C47" s="19"/>
      <c r="D47" s="43"/>
      <c r="E47" s="43"/>
      <c r="F47" s="43"/>
      <c r="G47" s="43"/>
    </row>
    <row r="48" spans="1:7" ht="16.5" x14ac:dyDescent="0.25">
      <c r="A48" s="40" t="s">
        <v>52</v>
      </c>
      <c r="B48" s="40"/>
      <c r="C48" s="20">
        <v>3200</v>
      </c>
      <c r="D48" s="41">
        <v>0</v>
      </c>
      <c r="E48" s="41"/>
      <c r="F48" s="41">
        <v>0</v>
      </c>
      <c r="G48" s="41"/>
    </row>
    <row r="49" spans="1:7" ht="16.5" x14ac:dyDescent="0.25">
      <c r="A49" s="40" t="s">
        <v>53</v>
      </c>
      <c r="B49" s="40"/>
      <c r="C49" s="17">
        <v>3205</v>
      </c>
      <c r="D49" s="41">
        <v>0</v>
      </c>
      <c r="E49" s="41"/>
      <c r="F49" s="41">
        <v>0</v>
      </c>
      <c r="G49" s="41"/>
    </row>
    <row r="50" spans="1:7" ht="16.5" x14ac:dyDescent="0.25">
      <c r="A50" s="42" t="s">
        <v>54</v>
      </c>
      <c r="B50" s="42"/>
      <c r="C50" s="17">
        <v>3210</v>
      </c>
      <c r="D50" s="41">
        <v>0</v>
      </c>
      <c r="E50" s="41"/>
      <c r="F50" s="41">
        <v>0</v>
      </c>
      <c r="G50" s="41"/>
    </row>
    <row r="51" spans="1:7" ht="16.5" x14ac:dyDescent="0.25">
      <c r="A51" s="40" t="s">
        <v>55</v>
      </c>
      <c r="B51" s="40"/>
      <c r="C51" s="17">
        <v>3215</v>
      </c>
      <c r="D51" s="41">
        <v>0</v>
      </c>
      <c r="E51" s="41"/>
      <c r="F51" s="41">
        <v>0</v>
      </c>
      <c r="G51" s="41"/>
    </row>
    <row r="52" spans="1:7" ht="16.5" x14ac:dyDescent="0.25">
      <c r="A52" s="42" t="s">
        <v>56</v>
      </c>
      <c r="B52" s="42"/>
      <c r="C52" s="17">
        <v>3220</v>
      </c>
      <c r="D52" s="41">
        <v>0</v>
      </c>
      <c r="E52" s="41"/>
      <c r="F52" s="41">
        <v>0</v>
      </c>
      <c r="G52" s="41"/>
    </row>
    <row r="53" spans="1:7" ht="16.5" x14ac:dyDescent="0.25">
      <c r="A53" s="42" t="s">
        <v>57</v>
      </c>
      <c r="B53" s="42"/>
      <c r="C53" s="17">
        <v>3225</v>
      </c>
      <c r="D53" s="41">
        <v>0</v>
      </c>
      <c r="E53" s="41"/>
      <c r="F53" s="41">
        <v>0</v>
      </c>
      <c r="G53" s="41"/>
    </row>
    <row r="54" spans="1:7" ht="16.5" x14ac:dyDescent="0.25">
      <c r="A54" s="45" t="s">
        <v>58</v>
      </c>
      <c r="B54" s="46"/>
      <c r="C54" s="17">
        <v>3230</v>
      </c>
      <c r="D54" s="41">
        <v>117602108</v>
      </c>
      <c r="E54" s="41"/>
      <c r="F54" s="41">
        <v>0</v>
      </c>
      <c r="G54" s="41"/>
    </row>
    <row r="55" spans="1:7" ht="16.5" x14ac:dyDescent="0.25">
      <c r="A55" s="40" t="s">
        <v>59</v>
      </c>
      <c r="B55" s="40"/>
      <c r="C55" s="17">
        <v>3235</v>
      </c>
      <c r="D55" s="43">
        <v>0</v>
      </c>
      <c r="E55" s="43"/>
      <c r="F55" s="43">
        <v>0</v>
      </c>
      <c r="G55" s="43"/>
    </row>
    <row r="56" spans="1:7" ht="16.5" x14ac:dyDescent="0.25">
      <c r="A56" s="44" t="s">
        <v>60</v>
      </c>
      <c r="B56" s="44"/>
      <c r="C56" s="17">
        <v>3240</v>
      </c>
      <c r="D56" s="43">
        <f>SUM(D48:E55)</f>
        <v>117602108</v>
      </c>
      <c r="E56" s="43"/>
      <c r="F56" s="43">
        <v>0</v>
      </c>
      <c r="G56" s="43"/>
    </row>
    <row r="57" spans="1:7" ht="16.5" x14ac:dyDescent="0.25">
      <c r="A57" s="40" t="s">
        <v>61</v>
      </c>
      <c r="B57" s="40"/>
      <c r="C57" s="20"/>
      <c r="D57" s="41"/>
      <c r="E57" s="41"/>
      <c r="F57" s="41"/>
      <c r="G57" s="41"/>
    </row>
    <row r="58" spans="1:7" ht="16.5" x14ac:dyDescent="0.25">
      <c r="A58" s="40" t="s">
        <v>52</v>
      </c>
      <c r="B58" s="40"/>
      <c r="C58" s="17">
        <v>3245</v>
      </c>
      <c r="D58" s="41">
        <v>0</v>
      </c>
      <c r="E58" s="41"/>
      <c r="F58" s="41">
        <v>0</v>
      </c>
      <c r="G58" s="41"/>
    </row>
    <row r="59" spans="1:7" ht="16.5" x14ac:dyDescent="0.25">
      <c r="A59" s="40" t="s">
        <v>53</v>
      </c>
      <c r="B59" s="40"/>
      <c r="C59" s="17">
        <v>3250</v>
      </c>
      <c r="D59" s="41">
        <f>32426141+13474764+711544</f>
        <v>46612449</v>
      </c>
      <c r="E59" s="41"/>
      <c r="F59" s="41">
        <v>0</v>
      </c>
      <c r="G59" s="41"/>
    </row>
    <row r="60" spans="1:7" ht="16.5" x14ac:dyDescent="0.25">
      <c r="A60" s="42" t="s">
        <v>54</v>
      </c>
      <c r="B60" s="42"/>
      <c r="C60" s="17">
        <v>3255</v>
      </c>
      <c r="D60" s="41">
        <v>0</v>
      </c>
      <c r="E60" s="41"/>
      <c r="F60" s="41">
        <v>0</v>
      </c>
      <c r="G60" s="41"/>
    </row>
    <row r="61" spans="1:7" ht="16.5" x14ac:dyDescent="0.25">
      <c r="A61" s="40" t="s">
        <v>55</v>
      </c>
      <c r="B61" s="40"/>
      <c r="C61" s="17">
        <v>3260</v>
      </c>
      <c r="D61" s="41">
        <v>2900</v>
      </c>
      <c r="E61" s="41"/>
      <c r="F61" s="41">
        <v>0</v>
      </c>
      <c r="G61" s="41"/>
    </row>
    <row r="62" spans="1:7" ht="16.5" x14ac:dyDescent="0.25">
      <c r="A62" s="42" t="s">
        <v>56</v>
      </c>
      <c r="B62" s="42"/>
      <c r="C62" s="17">
        <v>3265</v>
      </c>
      <c r="D62" s="41">
        <f>85173067</f>
        <v>85173067</v>
      </c>
      <c r="E62" s="41"/>
      <c r="F62" s="41">
        <v>0</v>
      </c>
      <c r="G62" s="41"/>
    </row>
    <row r="63" spans="1:7" ht="16.5" x14ac:dyDescent="0.25">
      <c r="A63" s="42" t="s">
        <v>57</v>
      </c>
      <c r="B63" s="42"/>
      <c r="C63" s="17">
        <v>3270</v>
      </c>
      <c r="D63" s="41">
        <v>0</v>
      </c>
      <c r="E63" s="41"/>
      <c r="F63" s="41">
        <v>0</v>
      </c>
      <c r="G63" s="41"/>
    </row>
    <row r="64" spans="1:7" ht="16.5" x14ac:dyDescent="0.25">
      <c r="A64" s="40" t="s">
        <v>47</v>
      </c>
      <c r="B64" s="40"/>
      <c r="C64" s="17">
        <v>3285</v>
      </c>
      <c r="D64" s="41">
        <v>0</v>
      </c>
      <c r="E64" s="41"/>
      <c r="F64" s="41">
        <v>0</v>
      </c>
      <c r="G64" s="41"/>
    </row>
    <row r="65" spans="1:7" ht="16.5" x14ac:dyDescent="0.25">
      <c r="A65" s="44" t="s">
        <v>62</v>
      </c>
      <c r="B65" s="44"/>
      <c r="C65" s="17">
        <v>3290</v>
      </c>
      <c r="D65" s="41">
        <f>SUM(D58:E64)</f>
        <v>131788416</v>
      </c>
      <c r="E65" s="41"/>
      <c r="F65" s="41">
        <v>0</v>
      </c>
      <c r="G65" s="41"/>
    </row>
    <row r="66" spans="1:7" ht="16.5" x14ac:dyDescent="0.25">
      <c r="A66" s="44" t="s">
        <v>63</v>
      </c>
      <c r="B66" s="44"/>
      <c r="C66" s="17">
        <v>3295</v>
      </c>
      <c r="D66" s="43">
        <f>D56-D65</f>
        <v>-14186308</v>
      </c>
      <c r="E66" s="43"/>
      <c r="F66" s="41">
        <v>0</v>
      </c>
      <c r="G66" s="41"/>
    </row>
    <row r="67" spans="1:7" ht="16.5" x14ac:dyDescent="0.25">
      <c r="A67" s="44" t="s">
        <v>64</v>
      </c>
      <c r="B67" s="44"/>
      <c r="C67" s="44"/>
      <c r="D67" s="44"/>
      <c r="E67" s="44"/>
      <c r="F67" s="44"/>
      <c r="G67" s="44"/>
    </row>
    <row r="68" spans="1:7" ht="16.5" x14ac:dyDescent="0.25">
      <c r="A68" s="40" t="s">
        <v>65</v>
      </c>
      <c r="B68" s="40"/>
      <c r="C68" s="21"/>
      <c r="D68" s="43"/>
      <c r="E68" s="43"/>
      <c r="F68" s="43"/>
      <c r="G68" s="43"/>
    </row>
    <row r="69" spans="1:7" ht="16.5" x14ac:dyDescent="0.25">
      <c r="A69" s="40" t="s">
        <v>66</v>
      </c>
      <c r="B69" s="40"/>
      <c r="C69" s="17">
        <v>3300</v>
      </c>
      <c r="D69" s="41">
        <v>0</v>
      </c>
      <c r="E69" s="41"/>
      <c r="F69" s="41">
        <v>0</v>
      </c>
      <c r="G69" s="41"/>
    </row>
    <row r="70" spans="1:7" ht="16.5" x14ac:dyDescent="0.25">
      <c r="A70" s="40" t="s">
        <v>67</v>
      </c>
      <c r="B70" s="40"/>
      <c r="C70" s="17">
        <v>3305</v>
      </c>
      <c r="D70" s="41">
        <v>0</v>
      </c>
      <c r="E70" s="41"/>
      <c r="F70" s="41">
        <v>0</v>
      </c>
      <c r="G70" s="41"/>
    </row>
    <row r="71" spans="1:7" ht="16.5" x14ac:dyDescent="0.25">
      <c r="A71" s="40" t="s">
        <v>68</v>
      </c>
      <c r="B71" s="40"/>
      <c r="C71" s="17">
        <v>3310</v>
      </c>
      <c r="D71" s="41">
        <v>0</v>
      </c>
      <c r="E71" s="41"/>
      <c r="F71" s="41">
        <v>0</v>
      </c>
      <c r="G71" s="41"/>
    </row>
    <row r="72" spans="1:7" ht="16.5" x14ac:dyDescent="0.25">
      <c r="A72" s="40" t="s">
        <v>59</v>
      </c>
      <c r="B72" s="40"/>
      <c r="C72" s="17">
        <v>3340</v>
      </c>
      <c r="D72" s="41" t="s">
        <v>69</v>
      </c>
      <c r="E72" s="41"/>
      <c r="F72" s="41">
        <v>0</v>
      </c>
      <c r="G72" s="41"/>
    </row>
    <row r="73" spans="1:7" ht="16.5" x14ac:dyDescent="0.25">
      <c r="A73" s="44" t="s">
        <v>70</v>
      </c>
      <c r="B73" s="44"/>
      <c r="C73" s="17">
        <v>3345</v>
      </c>
      <c r="D73" s="41">
        <f>SUM(D69:E72)</f>
        <v>0</v>
      </c>
      <c r="E73" s="41"/>
      <c r="F73" s="41">
        <v>0</v>
      </c>
      <c r="G73" s="41"/>
    </row>
    <row r="74" spans="1:7" ht="16.5" x14ac:dyDescent="0.25">
      <c r="A74" s="40" t="s">
        <v>71</v>
      </c>
      <c r="B74" s="40"/>
      <c r="C74" s="17"/>
      <c r="D74" s="41"/>
      <c r="E74" s="41"/>
      <c r="F74" s="41"/>
      <c r="G74" s="41"/>
    </row>
    <row r="75" spans="1:7" ht="16.5" x14ac:dyDescent="0.25">
      <c r="A75" s="40" t="s">
        <v>72</v>
      </c>
      <c r="B75" s="40"/>
      <c r="C75" s="17">
        <v>3350</v>
      </c>
      <c r="D75" s="41">
        <v>0</v>
      </c>
      <c r="E75" s="41"/>
      <c r="F75" s="41">
        <v>0</v>
      </c>
      <c r="G75" s="41"/>
    </row>
    <row r="76" spans="1:7" ht="16.5" x14ac:dyDescent="0.25">
      <c r="A76" s="40" t="s">
        <v>73</v>
      </c>
      <c r="B76" s="40"/>
      <c r="C76" s="17">
        <v>3355</v>
      </c>
      <c r="D76" s="41">
        <v>0</v>
      </c>
      <c r="E76" s="41"/>
      <c r="F76" s="41">
        <v>0</v>
      </c>
      <c r="G76" s="41"/>
    </row>
    <row r="77" spans="1:7" ht="16.5" x14ac:dyDescent="0.25">
      <c r="A77" s="40" t="s">
        <v>74</v>
      </c>
      <c r="B77" s="40"/>
      <c r="C77" s="17">
        <v>3360</v>
      </c>
      <c r="D77" s="41">
        <v>0</v>
      </c>
      <c r="E77" s="41"/>
      <c r="F77" s="41">
        <v>0</v>
      </c>
      <c r="G77" s="41"/>
    </row>
    <row r="78" spans="1:7" ht="16.5" x14ac:dyDescent="0.25">
      <c r="A78" s="40" t="s">
        <v>47</v>
      </c>
      <c r="B78" s="40"/>
      <c r="C78" s="17">
        <v>3380</v>
      </c>
      <c r="D78" s="43">
        <v>0</v>
      </c>
      <c r="E78" s="43"/>
      <c r="F78" s="43">
        <v>0</v>
      </c>
      <c r="G78" s="43"/>
    </row>
    <row r="79" spans="1:7" ht="16.5" x14ac:dyDescent="0.25">
      <c r="A79" s="40" t="s">
        <v>75</v>
      </c>
      <c r="B79" s="40"/>
      <c r="C79" s="17">
        <v>3385</v>
      </c>
      <c r="D79" s="43">
        <v>0</v>
      </c>
      <c r="E79" s="43"/>
      <c r="F79" s="43">
        <v>0</v>
      </c>
      <c r="G79" s="43"/>
    </row>
    <row r="80" spans="1:7" ht="16.5" x14ac:dyDescent="0.25">
      <c r="A80" s="44" t="s">
        <v>76</v>
      </c>
      <c r="B80" s="44"/>
      <c r="C80" s="17">
        <v>3390</v>
      </c>
      <c r="D80" s="43">
        <f>SUM(D75:E79)</f>
        <v>0</v>
      </c>
      <c r="E80" s="43"/>
      <c r="F80" s="43">
        <v>0</v>
      </c>
      <c r="G80" s="43"/>
    </row>
    <row r="81" spans="1:7" ht="16.5" x14ac:dyDescent="0.25">
      <c r="A81" s="44" t="s">
        <v>77</v>
      </c>
      <c r="B81" s="44"/>
      <c r="C81" s="17">
        <v>3395</v>
      </c>
      <c r="D81" s="43">
        <f>D73-D80</f>
        <v>0</v>
      </c>
      <c r="E81" s="43"/>
      <c r="F81" s="43">
        <v>0</v>
      </c>
      <c r="G81" s="43"/>
    </row>
    <row r="82" spans="1:7" ht="16.5" x14ac:dyDescent="0.25">
      <c r="A82" s="44" t="s">
        <v>78</v>
      </c>
      <c r="B82" s="44"/>
      <c r="C82" s="17">
        <v>3400</v>
      </c>
      <c r="D82" s="43">
        <f>D81+D66+D45</f>
        <v>16607977</v>
      </c>
      <c r="E82" s="43"/>
      <c r="F82" s="43">
        <f>F81+F66+F45</f>
        <v>0</v>
      </c>
      <c r="G82" s="43"/>
    </row>
    <row r="83" spans="1:7" ht="16.5" x14ac:dyDescent="0.25">
      <c r="A83" s="40" t="s">
        <v>79</v>
      </c>
      <c r="B83" s="40"/>
      <c r="C83" s="17">
        <v>3405</v>
      </c>
      <c r="D83" s="43">
        <f>'[2]1дс_баланс'!E55+'[2]1дс_баланс'!E57</f>
        <v>12242535</v>
      </c>
      <c r="E83" s="43"/>
      <c r="F83" s="43">
        <v>0</v>
      </c>
      <c r="G83" s="43"/>
    </row>
    <row r="84" spans="1:7" ht="16.5" x14ac:dyDescent="0.25">
      <c r="A84" s="42" t="s">
        <v>80</v>
      </c>
      <c r="B84" s="42"/>
      <c r="C84" s="17">
        <v>3410</v>
      </c>
      <c r="D84" s="43">
        <v>0</v>
      </c>
      <c r="E84" s="43"/>
      <c r="F84" s="43">
        <v>0</v>
      </c>
      <c r="G84" s="43"/>
    </row>
    <row r="85" spans="1:7" ht="16.5" x14ac:dyDescent="0.25">
      <c r="A85" s="42" t="s">
        <v>81</v>
      </c>
      <c r="B85" s="42"/>
      <c r="C85" s="17">
        <v>3415</v>
      </c>
      <c r="D85" s="43">
        <v>0</v>
      </c>
      <c r="E85" s="43"/>
      <c r="F85" s="43">
        <v>0</v>
      </c>
      <c r="G85" s="43"/>
    </row>
    <row r="86" spans="1:7" ht="16.5" x14ac:dyDescent="0.25">
      <c r="A86" s="40" t="s">
        <v>82</v>
      </c>
      <c r="B86" s="40"/>
      <c r="C86" s="17">
        <v>3420</v>
      </c>
      <c r="D86" s="41">
        <v>122264</v>
      </c>
      <c r="E86" s="41"/>
      <c r="F86" s="41">
        <v>0</v>
      </c>
      <c r="G86" s="41"/>
    </row>
    <row r="87" spans="1:7" ht="16.5" x14ac:dyDescent="0.25">
      <c r="A87" s="40" t="s">
        <v>83</v>
      </c>
      <c r="B87" s="40"/>
      <c r="C87" s="17">
        <v>3425</v>
      </c>
      <c r="D87" s="41">
        <f>D82+D83+D84-D85+D86</f>
        <v>28972776</v>
      </c>
      <c r="E87" s="41"/>
      <c r="F87" s="41">
        <v>0</v>
      </c>
      <c r="G87" s="41"/>
    </row>
    <row r="88" spans="1:7" ht="16.5" hidden="1" x14ac:dyDescent="0.25">
      <c r="A88" s="22"/>
      <c r="B88" s="34"/>
      <c r="C88" s="34"/>
      <c r="D88" s="34"/>
      <c r="E88" s="35"/>
      <c r="F88" s="35"/>
      <c r="G88" s="23"/>
    </row>
    <row r="89" spans="1:7" ht="16.5" x14ac:dyDescent="0.25">
      <c r="A89" s="24" t="s">
        <v>84</v>
      </c>
      <c r="B89" s="25">
        <f>28472482+442140</f>
        <v>28914622</v>
      </c>
      <c r="C89" s="26"/>
      <c r="D89" s="27"/>
      <c r="E89" s="27"/>
      <c r="F89" s="27"/>
      <c r="G89" s="23"/>
    </row>
    <row r="90" spans="1:7" ht="16.5" x14ac:dyDescent="0.25">
      <c r="A90" s="24" t="s">
        <v>85</v>
      </c>
      <c r="B90" s="26">
        <v>28914622</v>
      </c>
      <c r="C90" s="26"/>
      <c r="D90" s="28"/>
      <c r="E90" s="28"/>
      <c r="F90" s="28"/>
      <c r="G90" s="23"/>
    </row>
    <row r="91" spans="1:7" ht="16.5" x14ac:dyDescent="0.25">
      <c r="A91" s="29" t="s">
        <v>86</v>
      </c>
      <c r="B91" s="25"/>
      <c r="C91" s="26"/>
      <c r="D91" s="26"/>
      <c r="E91" s="36" t="str">
        <f>[2]ЗАПОЛНИТЬ!F26</f>
        <v>А.С. Ситник</v>
      </c>
      <c r="F91" s="36"/>
      <c r="G91" s="36"/>
    </row>
    <row r="92" spans="1:7" ht="14.25" customHeight="1" x14ac:dyDescent="0.25">
      <c r="A92" s="30"/>
      <c r="B92" s="31" t="s">
        <v>87</v>
      </c>
      <c r="C92" s="31"/>
      <c r="D92" s="31"/>
      <c r="E92" s="37" t="s">
        <v>88</v>
      </c>
      <c r="F92" s="37"/>
      <c r="G92" s="37"/>
    </row>
    <row r="93" spans="1:7" ht="47.25" x14ac:dyDescent="0.25">
      <c r="A93" s="29" t="s">
        <v>89</v>
      </c>
      <c r="B93" s="25"/>
      <c r="C93" s="26"/>
      <c r="D93" s="26"/>
      <c r="E93" s="38" t="str">
        <f>[2]ЗАПОЛНИТЬ!F28</f>
        <v>О.Я. Пластун</v>
      </c>
      <c r="F93" s="38"/>
      <c r="G93" s="38"/>
    </row>
    <row r="94" spans="1:7" ht="19.5" customHeight="1" x14ac:dyDescent="0.25">
      <c r="A94" s="22"/>
      <c r="B94" s="31" t="s">
        <v>87</v>
      </c>
      <c r="C94" s="31"/>
      <c r="D94" s="31"/>
      <c r="E94" s="39" t="s">
        <v>88</v>
      </c>
      <c r="F94" s="39"/>
      <c r="G94" s="39"/>
    </row>
    <row r="95" spans="1:7" ht="16.5" x14ac:dyDescent="0.25">
      <c r="A95" s="22"/>
      <c r="B95" s="26"/>
      <c r="C95" s="26"/>
      <c r="D95" s="26"/>
      <c r="E95" s="26"/>
      <c r="F95" s="26"/>
      <c r="G95" s="32"/>
    </row>
    <row r="96" spans="1:7" ht="19.5" customHeight="1" x14ac:dyDescent="0.25">
      <c r="A96" s="33"/>
      <c r="G96" s="32"/>
    </row>
  </sheetData>
  <mergeCells count="225">
    <mergeCell ref="D1:G3"/>
    <mergeCell ref="D5:F5"/>
    <mergeCell ref="B6:C6"/>
    <mergeCell ref="D7:F7"/>
    <mergeCell ref="D8:F8"/>
    <mergeCell ref="D9:F9"/>
    <mergeCell ref="A17:B17"/>
    <mergeCell ref="D17:E17"/>
    <mergeCell ref="F17:G17"/>
    <mergeCell ref="A18:B18"/>
    <mergeCell ref="D18:E18"/>
    <mergeCell ref="F18:G18"/>
    <mergeCell ref="D10:F10"/>
    <mergeCell ref="D11:F11"/>
    <mergeCell ref="D12:F12"/>
    <mergeCell ref="A14:F14"/>
    <mergeCell ref="A15:F15"/>
    <mergeCell ref="E16:F16"/>
    <mergeCell ref="A22:B22"/>
    <mergeCell ref="D22:E22"/>
    <mergeCell ref="F22:G22"/>
    <mergeCell ref="A23:B23"/>
    <mergeCell ref="D23:E23"/>
    <mergeCell ref="F23:G23"/>
    <mergeCell ref="A19:G19"/>
    <mergeCell ref="A20:B20"/>
    <mergeCell ref="D20:E20"/>
    <mergeCell ref="F20:G20"/>
    <mergeCell ref="A21:B21"/>
    <mergeCell ref="D21:E21"/>
    <mergeCell ref="F21:G21"/>
    <mergeCell ref="A26:B26"/>
    <mergeCell ref="D26:E26"/>
    <mergeCell ref="F26:G26"/>
    <mergeCell ref="A27:B27"/>
    <mergeCell ref="D27:E27"/>
    <mergeCell ref="F27:G27"/>
    <mergeCell ref="A24:B24"/>
    <mergeCell ref="D24:E24"/>
    <mergeCell ref="F24:G24"/>
    <mergeCell ref="A25:B25"/>
    <mergeCell ref="D25:E25"/>
    <mergeCell ref="F25:G25"/>
    <mergeCell ref="A30:B30"/>
    <mergeCell ref="D30:E30"/>
    <mergeCell ref="F30:G30"/>
    <mergeCell ref="A31:B31"/>
    <mergeCell ref="D31:E31"/>
    <mergeCell ref="F31:G31"/>
    <mergeCell ref="A28:B28"/>
    <mergeCell ref="D28:E28"/>
    <mergeCell ref="F28:G28"/>
    <mergeCell ref="A29:B29"/>
    <mergeCell ref="D29:E29"/>
    <mergeCell ref="F29:G29"/>
    <mergeCell ref="A34:B34"/>
    <mergeCell ref="D34:E34"/>
    <mergeCell ref="F34:G34"/>
    <mergeCell ref="A35:B35"/>
    <mergeCell ref="D35:E35"/>
    <mergeCell ref="F35:G35"/>
    <mergeCell ref="A32:B32"/>
    <mergeCell ref="D32:E32"/>
    <mergeCell ref="F32:G32"/>
    <mergeCell ref="A33:B33"/>
    <mergeCell ref="D33:E33"/>
    <mergeCell ref="F33:G33"/>
    <mergeCell ref="A38:B38"/>
    <mergeCell ref="D38:E38"/>
    <mergeCell ref="F38:G38"/>
    <mergeCell ref="A39:B39"/>
    <mergeCell ref="D39:E39"/>
    <mergeCell ref="F39:G39"/>
    <mergeCell ref="A36:B36"/>
    <mergeCell ref="D36:E36"/>
    <mergeCell ref="F36:G36"/>
    <mergeCell ref="A37:B37"/>
    <mergeCell ref="D37:E37"/>
    <mergeCell ref="F37:G37"/>
    <mergeCell ref="A42:B42"/>
    <mergeCell ref="D42:E42"/>
    <mergeCell ref="F42:G42"/>
    <mergeCell ref="A43:B43"/>
    <mergeCell ref="D43:E43"/>
    <mergeCell ref="F43:G43"/>
    <mergeCell ref="A40:B40"/>
    <mergeCell ref="D40:E40"/>
    <mergeCell ref="F40:G40"/>
    <mergeCell ref="A41:B41"/>
    <mergeCell ref="D41:E41"/>
    <mergeCell ref="F41:G41"/>
    <mergeCell ref="A46:G46"/>
    <mergeCell ref="A47:B47"/>
    <mergeCell ref="D47:E47"/>
    <mergeCell ref="F47:G47"/>
    <mergeCell ref="A48:B48"/>
    <mergeCell ref="D48:E48"/>
    <mergeCell ref="F48:G48"/>
    <mergeCell ref="A44:B44"/>
    <mergeCell ref="D44:E44"/>
    <mergeCell ref="F44:G44"/>
    <mergeCell ref="A45:B45"/>
    <mergeCell ref="D45:E45"/>
    <mergeCell ref="F45:G45"/>
    <mergeCell ref="A51:B51"/>
    <mergeCell ref="D51:E51"/>
    <mergeCell ref="F51:G51"/>
    <mergeCell ref="A52:B52"/>
    <mergeCell ref="D52:E52"/>
    <mergeCell ref="F52:G52"/>
    <mergeCell ref="A49:B49"/>
    <mergeCell ref="D49:E49"/>
    <mergeCell ref="F49:G49"/>
    <mergeCell ref="A50:B50"/>
    <mergeCell ref="D50:E50"/>
    <mergeCell ref="F50:G50"/>
    <mergeCell ref="A55:B55"/>
    <mergeCell ref="D55:E55"/>
    <mergeCell ref="F55:G55"/>
    <mergeCell ref="A56:B56"/>
    <mergeCell ref="D56:E56"/>
    <mergeCell ref="F56:G56"/>
    <mergeCell ref="A53:B53"/>
    <mergeCell ref="D53:E53"/>
    <mergeCell ref="F53:G53"/>
    <mergeCell ref="A54:B54"/>
    <mergeCell ref="D54:E54"/>
    <mergeCell ref="F54:G54"/>
    <mergeCell ref="A59:B59"/>
    <mergeCell ref="D59:E59"/>
    <mergeCell ref="F59:G59"/>
    <mergeCell ref="A60:B60"/>
    <mergeCell ref="D60:E60"/>
    <mergeCell ref="F60:G60"/>
    <mergeCell ref="A57:B57"/>
    <mergeCell ref="D57:E57"/>
    <mergeCell ref="F57:G57"/>
    <mergeCell ref="A58:B58"/>
    <mergeCell ref="D58:E58"/>
    <mergeCell ref="F58:G58"/>
    <mergeCell ref="A63:B63"/>
    <mergeCell ref="D63:E63"/>
    <mergeCell ref="F63:G63"/>
    <mergeCell ref="A64:B64"/>
    <mergeCell ref="D64:E64"/>
    <mergeCell ref="F64:G64"/>
    <mergeCell ref="A61:B61"/>
    <mergeCell ref="D61:E61"/>
    <mergeCell ref="F61:G61"/>
    <mergeCell ref="A62:B62"/>
    <mergeCell ref="D62:E62"/>
    <mergeCell ref="F62:G62"/>
    <mergeCell ref="A67:G67"/>
    <mergeCell ref="A68:B68"/>
    <mergeCell ref="D68:E68"/>
    <mergeCell ref="F68:G68"/>
    <mergeCell ref="A69:B69"/>
    <mergeCell ref="D69:E69"/>
    <mergeCell ref="F69:G69"/>
    <mergeCell ref="A65:B65"/>
    <mergeCell ref="D65:E65"/>
    <mergeCell ref="F65:G65"/>
    <mergeCell ref="A66:B66"/>
    <mergeCell ref="D66:E66"/>
    <mergeCell ref="F66:G66"/>
    <mergeCell ref="A72:B72"/>
    <mergeCell ref="D72:E72"/>
    <mergeCell ref="F72:G72"/>
    <mergeCell ref="A73:B73"/>
    <mergeCell ref="D73:E73"/>
    <mergeCell ref="F73:G73"/>
    <mergeCell ref="A70:B70"/>
    <mergeCell ref="D70:E70"/>
    <mergeCell ref="F70:G70"/>
    <mergeCell ref="A71:B71"/>
    <mergeCell ref="D71:E71"/>
    <mergeCell ref="F71:G71"/>
    <mergeCell ref="A76:B76"/>
    <mergeCell ref="D76:E76"/>
    <mergeCell ref="F76:G76"/>
    <mergeCell ref="A77:B77"/>
    <mergeCell ref="D77:E77"/>
    <mergeCell ref="F77:G77"/>
    <mergeCell ref="A74:B74"/>
    <mergeCell ref="D74:E74"/>
    <mergeCell ref="F74:G74"/>
    <mergeCell ref="A75:B75"/>
    <mergeCell ref="D75:E75"/>
    <mergeCell ref="F75:G75"/>
    <mergeCell ref="A80:B80"/>
    <mergeCell ref="D80:E80"/>
    <mergeCell ref="F80:G80"/>
    <mergeCell ref="A81:B81"/>
    <mergeCell ref="D81:E81"/>
    <mergeCell ref="F81:G81"/>
    <mergeCell ref="A78:B78"/>
    <mergeCell ref="D78:E78"/>
    <mergeCell ref="F78:G78"/>
    <mergeCell ref="A79:B79"/>
    <mergeCell ref="D79:E79"/>
    <mergeCell ref="F79:G79"/>
    <mergeCell ref="A84:B84"/>
    <mergeCell ref="D84:E84"/>
    <mergeCell ref="F84:G84"/>
    <mergeCell ref="A85:B85"/>
    <mergeCell ref="D85:E85"/>
    <mergeCell ref="F85:G85"/>
    <mergeCell ref="A82:B82"/>
    <mergeCell ref="D82:E82"/>
    <mergeCell ref="F82:G82"/>
    <mergeCell ref="A83:B83"/>
    <mergeCell ref="D83:E83"/>
    <mergeCell ref="F83:G83"/>
    <mergeCell ref="B88:D88"/>
    <mergeCell ref="E88:F88"/>
    <mergeCell ref="E91:G91"/>
    <mergeCell ref="E92:G92"/>
    <mergeCell ref="E93:G93"/>
    <mergeCell ref="E94:G94"/>
    <mergeCell ref="A86:B86"/>
    <mergeCell ref="D86:E86"/>
    <mergeCell ref="F86:G86"/>
    <mergeCell ref="A87:B87"/>
    <mergeCell ref="D87:E87"/>
    <mergeCell ref="F87:G8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8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3дс</vt:lpstr>
      <vt:lpstr>Аркуш1</vt:lpstr>
      <vt:lpstr>'3дс'!Область_друку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Нечай Наталія Петрівна</dc:creator>
  <cp:lastModifiedBy>Мороз Наталія Володимирівна</cp:lastModifiedBy>
  <dcterms:created xsi:type="dcterms:W3CDTF">2018-03-29T10:49:27Z</dcterms:created>
  <dcterms:modified xsi:type="dcterms:W3CDTF">2018-04-02T12:03:00Z</dcterms:modified>
</cp:coreProperties>
</file>